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externalReferences>
    <externalReference r:id="rId6"/>
  </externalReferences>
  <definedNames>
    <definedName name="_xlnm.Print_Titles" localSheetId="0">'прил 5'!$10:$11</definedName>
    <definedName name="_xlnm.Print_Area" localSheetId="0">'прил 5'!$A$1:$G$36</definedName>
  </definedNames>
  <calcPr fullCalcOnLoad="1"/>
</workbook>
</file>

<file path=xl/sharedStrings.xml><?xml version="1.0" encoding="utf-8"?>
<sst xmlns="http://schemas.openxmlformats.org/spreadsheetml/2006/main" count="1281" uniqueCount="330">
  <si>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</si>
  <si>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</si>
  <si>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</si>
  <si>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</si>
  <si>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</si>
  <si>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</si>
  <si>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</si>
  <si>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</si>
  <si>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</si>
  <si>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</si>
  <si>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</si>
  <si>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</si>
  <si>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</si>
  <si>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</si>
  <si>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</si>
  <si>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</si>
  <si>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</si>
  <si>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</si>
  <si>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</si>
  <si>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</si>
  <si>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</si>
  <si>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</si>
  <si>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</si>
  <si>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</si>
  <si>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</si>
  <si>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</si>
  <si>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</si>
  <si>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</si>
  <si>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</si>
  <si>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</si>
  <si>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</si>
  <si>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</si>
  <si>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</si>
  <si>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</si>
  <si>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</si>
  <si>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</si>
  <si>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</si>
  <si>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</si>
  <si>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</si>
  <si>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</si>
  <si>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</si>
  <si>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</si>
  <si>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</si>
  <si>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</si>
  <si>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</si>
  <si>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</si>
  <si>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</si>
  <si>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</si>
  <si>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</si>
  <si>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</si>
  <si>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</si>
  <si>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</si>
  <si>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</si>
  <si>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</si>
  <si>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</si>
  <si>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</si>
  <si>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</si>
  <si>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</si>
  <si>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</si>
  <si>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</si>
  <si>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</si>
  <si>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</si>
  <si>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</si>
  <si>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</si>
  <si>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</si>
  <si>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</si>
  <si>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</si>
  <si>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</si>
  <si>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</si>
  <si>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</si>
  <si>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</si>
  <si>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</si>
  <si>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</si>
  <si>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</si>
  <si>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</si>
  <si>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</si>
  <si>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</si>
  <si>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</si>
  <si>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</si>
  <si>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</si>
  <si>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</si>
  <si>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</si>
  <si>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</si>
  <si>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</si>
  <si>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</si>
  <si>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</si>
  <si>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</si>
  <si>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</si>
  <si>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</si>
  <si>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</si>
  <si>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</si>
  <si>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</si>
  <si>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</si>
  <si>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</si>
  <si>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</si>
  <si>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</si>
  <si>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</si>
  <si>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</si>
  <si>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</si>
  <si>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</si>
  <si>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</si>
  <si>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</si>
  <si>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</si>
  <si>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</si>
  <si>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</si>
  <si>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</si>
  <si>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</si>
  <si>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</si>
  <si>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</si>
  <si>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</si>
  <si>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</si>
  <si>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</si>
  <si>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</si>
  <si>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</si>
  <si>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</si>
  <si>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</si>
  <si>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</si>
  <si>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</si>
  <si>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</si>
  <si>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</si>
  <si>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</si>
  <si>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</si>
  <si>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</si>
  <si>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</si>
  <si>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</si>
  <si>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</si>
  <si>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</si>
  <si>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</si>
  <si>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</si>
  <si>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</si>
  <si>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0310</t>
  </si>
  <si>
    <t>244</t>
  </si>
  <si>
    <t>Муниципальная подпрограмма "Защита от чрезвычайных ситуаций природного и техногенного характера и обеспечение безопасности населения  сельсовета"</t>
  </si>
  <si>
    <t>Сумма на 2017 год</t>
  </si>
  <si>
    <t>Сумма на          2017 год</t>
  </si>
  <si>
    <t>Сумма на  2016 год</t>
  </si>
  <si>
    <t>Сумма на 2018 год</t>
  </si>
  <si>
    <t>Сумма на          2018 год</t>
  </si>
  <si>
    <t>на 2016 год  и плановый период 2017-2018 годов</t>
  </si>
  <si>
    <t>Обеспечение мер первичной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</si>
  <si>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</si>
  <si>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</si>
  <si>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 xml:space="preserve">Осуществление первичного воинского учета на территориях, где отсутствуют военные комиссариаты </t>
  </si>
  <si>
    <t>Муниципальная подпрограмма "Развитие массовой физической культуры и спорта"</t>
  </si>
  <si>
    <t>Условно-утвержденные расходы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</si>
  <si>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</si>
  <si>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</si>
  <si>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</si>
  <si>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</si>
  <si>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</si>
  <si>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</si>
  <si>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</si>
  <si>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</si>
  <si>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</si>
  <si>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</si>
  <si>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</si>
  <si>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</si>
  <si>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</si>
  <si>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</si>
  <si>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</si>
  <si>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</si>
  <si>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</si>
  <si>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</si>
  <si>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</si>
  <si>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</si>
  <si>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</si>
  <si>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</si>
  <si>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</si>
  <si>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</si>
  <si>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</si>
  <si>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</si>
  <si>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</si>
  <si>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</si>
  <si>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</si>
  <si>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</si>
  <si>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</si>
  <si>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</si>
  <si>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</si>
  <si>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</si>
  <si>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</si>
  <si>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</si>
  <si>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</si>
  <si>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</si>
  <si>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</si>
  <si>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</si>
  <si>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</si>
  <si>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</si>
  <si>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</si>
  <si>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</si>
  <si>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</si>
  <si>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</si>
  <si>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</si>
  <si>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</si>
  <si>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</si>
  <si>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2200007050</t>
  </si>
  <si>
    <t>2200075140</t>
  </si>
  <si>
    <t>0100000000</t>
  </si>
  <si>
    <t>0140000000</t>
  </si>
  <si>
    <t>0140099000</t>
  </si>
  <si>
    <t>0120000000</t>
  </si>
  <si>
    <t>0120060020</t>
  </si>
  <si>
    <t>0110000000</t>
  </si>
  <si>
    <t>0110060010</t>
  </si>
  <si>
    <t>0200000000</t>
  </si>
  <si>
    <t>0210000000</t>
  </si>
  <si>
    <t>0210004400</t>
  </si>
  <si>
    <t>0130000000</t>
  </si>
  <si>
    <t>0130012970</t>
  </si>
  <si>
    <t>0130012900</t>
  </si>
  <si>
    <t>2200004600</t>
  </si>
  <si>
    <t>810</t>
  </si>
  <si>
    <t>Ведомственная структура расходов бюджета Ивановского сельсовета</t>
  </si>
  <si>
    <t>к решению Ивановского сельского</t>
  </si>
  <si>
    <t>Администрация Ивановского сельсовета Ирбейского района Красноярского края</t>
  </si>
  <si>
    <t>к решению Ивановского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</si>
  <si>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</si>
  <si>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</si>
  <si>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</si>
  <si>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</si>
  <si>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</si>
  <si>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</si>
  <si>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</si>
  <si>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</si>
  <si>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</si>
  <si>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</si>
  <si>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0150005020</t>
  </si>
  <si>
    <t>Мероприятия в области коммунального хозяйства</t>
  </si>
  <si>
    <t>0107</t>
  </si>
  <si>
    <t>880</t>
  </si>
  <si>
    <t>Выборы</t>
  </si>
  <si>
    <t>Муниципальная программа"Содействие развитию муниципального образования Ивановский сельсовет"</t>
  </si>
  <si>
    <t>Муниципальная программа  Ивановского сельсовета "Развитие культуры"</t>
  </si>
  <si>
    <t>Муниципальная программа "Содействие развитию муниципального образования Ивановский сельсовет "</t>
  </si>
  <si>
    <t>Муниципальная программа Ивановского сельсовета "Содействие развитию муниципального образования Ивановский сельсовет на 2016-2018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</si>
  <si>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Ивановского сельсовета"</t>
  </si>
  <si>
    <t>Муниципальная подпрограмма"Содержание и капитальный ремонт объектов жилищно-коммунальной сферы"</t>
  </si>
  <si>
    <t>35</t>
  </si>
  <si>
    <t>Муниципальная программа  Ивановского сельсовета "Развитие культуры на 2016-2018 годы"</t>
  </si>
  <si>
    <t>2200051180</t>
  </si>
  <si>
    <t>2200000000</t>
  </si>
  <si>
    <t>2200001070</t>
  </si>
  <si>
    <t>Распределение бюджетных ассигнований по разделам и подразделам классификации расходов бюджетов Российской Федерации на 2016 год и плановый период 2017-2018 годов</t>
  </si>
  <si>
    <t>Обеспечение проведения выборов и референдумов</t>
  </si>
  <si>
    <t>на 2016 год и плановый период  2017-2018 годов.</t>
  </si>
  <si>
    <t>Распределение бюджетных ассигнований по целевым статьям (муниципальным программам  бюджета Ивановского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бюджета на 2016 год и плановый период  2017 - 2018 годов.</t>
  </si>
  <si>
    <t>Мероприятия по организации уличного освещения</t>
  </si>
  <si>
    <t>Закупка товаров, работ и услуг для обеспечения государственных (муниципальных) нужд</t>
  </si>
  <si>
    <t>Мероприятия по дорожной деятельности</t>
  </si>
  <si>
    <t>0120073930</t>
  </si>
  <si>
    <t>0120093930</t>
  </si>
  <si>
    <t>Межбюджетные нрансферты</t>
  </si>
  <si>
    <t>Иные межбюджетные трансферты</t>
  </si>
  <si>
    <t>Софинансирование расходов к субсидии на осуществление дорожной деятельности</t>
  </si>
  <si>
    <t>0140074120</t>
  </si>
  <si>
    <t>Субсидия на обеспечение первичных мер пожарной безопасности</t>
  </si>
  <si>
    <t>Софинансирование расходов к субсидии на обеспечение первичных мер пожарной безопасности</t>
  </si>
  <si>
    <t>0140094120</t>
  </si>
  <si>
    <t>2200010210</t>
  </si>
  <si>
    <t>852</t>
  </si>
  <si>
    <t>Уплата прочих налогов, сборов и иных платежей.</t>
  </si>
  <si>
    <t>850</t>
  </si>
  <si>
    <t>Уплата налогов, сборов и иных платежей</t>
  </si>
  <si>
    <t>Специальные расходы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</si>
  <si>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</si>
  <si>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</si>
  <si>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</si>
  <si>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</si>
  <si>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</si>
  <si>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</si>
  <si>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</si>
  <si>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</si>
  <si>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</si>
  <si>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</si>
  <si>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</si>
  <si>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</si>
  <si>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</si>
  <si>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</si>
  <si>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</si>
  <si>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</si>
  <si>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</si>
  <si>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</si>
  <si>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</si>
  <si>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</si>
  <si>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</si>
  <si>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</si>
  <si>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</si>
  <si>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</si>
  <si>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</si>
  <si>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</si>
  <si>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</si>
  <si>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</si>
  <si>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</si>
  <si>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</si>
  <si>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</si>
  <si>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</si>
  <si>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Уплата прочих налогов, сборов и иных платежей</t>
  </si>
  <si>
    <t>Субсидии на осуществление дорожной деятельности в отношении автомобильных дорог общего пользования местного значения</t>
  </si>
  <si>
    <t>Обеспечение пожарной безопасности</t>
  </si>
  <si>
    <t>0150000000</t>
  </si>
  <si>
    <t>Обеспечение деятельности (оказание услуг) подведомственных учреждений культуры</t>
  </si>
  <si>
    <t>Региональные выплаты и выплаты, обеспечивающие уровень заработной платы не ниже размера минимальной заработной платы(минимального размера оплаты труда)</t>
  </si>
  <si>
    <t>Мероприятия по содержанию и ремонту автомобильных дорог и искусственных сооружений на них</t>
  </si>
  <si>
    <t>Приложение 1</t>
  </si>
  <si>
    <t>0110060040</t>
  </si>
  <si>
    <t>0110060050</t>
  </si>
  <si>
    <t>Организация и содержание мест захоронения</t>
  </si>
  <si>
    <t>Прочие мероприятия по благоустройству поселений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</si>
  <si>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</si>
  <si>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</si>
  <si>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</si>
  <si>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</si>
  <si>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</si>
  <si>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</si>
  <si>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</si>
  <si>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</si>
  <si>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</si>
  <si>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</si>
  <si>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</si>
  <si>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</si>
  <si>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</si>
  <si>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</si>
  <si>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</si>
  <si>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</si>
  <si>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</si>
  <si>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</si>
  <si>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№8 от 21.06.2016г.</t>
  </si>
  <si>
    <t>Приложение 2</t>
  </si>
  <si>
    <t>Приложение 3</t>
  </si>
  <si>
    <t>№8 от 01.06.2016г.</t>
  </si>
  <si>
    <t>фы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</si>
</sst>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8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1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Times New Roman"/>
      <family val="1"/>
    </font>
    <font>
      <b/>
      <i/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16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Times New Roman"/>
      <family val="1"/>
    </font>
    <font>
      <b/>
      <i/>
      <sz val="11"/>
      <color theme="3" tint="0.39998000860214233"/>
      <name val="Times New Roman"/>
      <family val="1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rgb="FF00B050"/>
      <name val="Times New Roman"/>
      <family val="1"/>
    </font>
    <font>
      <sz val="11"/>
      <color theme="6" tint="-0.4999699890613556"/>
      <name val="Times New Roman"/>
      <family val="1"/>
    </font>
    <font>
      <sz val="11"/>
      <color rgb="FF000000"/>
      <name val="Times New Roman"/>
      <family val="1"/>
    </font>
    <font>
      <sz val="10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sz val="11"/>
      <color theme="5" tint="-0.4999699890613556"/>
      <name val="Times New Roman"/>
      <family val="1"/>
    </font>
    <font>
      <sz val="11"/>
      <color rgb="FFFF0000"/>
      <name val="Times New Roman"/>
      <family val="1"/>
    </font>
    <font>
      <sz val="12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4" borderId="1" applyNumberFormat="0" applyAlignment="0" applyProtection="0"/>
    <xf numFmtId="0" fontId="58" fillId="25" borderId="2" applyNumberFormat="0" applyAlignment="0" applyProtection="0"/>
    <xf numFmtId="0" fontId="59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6" borderId="7" applyNumberFormat="0" applyAlignment="0" applyProtection="0"/>
    <xf numFmtId="0" fontId="26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0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8" fontId="20" fillId="0" borderId="0" xfId="0" applyNumberFormat="1" applyFont="1" applyFill="1" applyAlignment="1">
      <alignment horizontal="left"/>
    </xf>
    <xf numFmtId="178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49" fontId="73" fillId="0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left" vertical="center" wrapText="1"/>
    </xf>
    <xf numFmtId="0" fontId="73" fillId="0" borderId="10" xfId="0" applyNumberFormat="1" applyFont="1" applyBorder="1" applyAlignment="1">
      <alignment vertical="top" wrapText="1"/>
    </xf>
    <xf numFmtId="0" fontId="70" fillId="0" borderId="0" xfId="0" applyFont="1" applyAlignment="1">
      <alignment wrapText="1"/>
    </xf>
    <xf numFmtId="0" fontId="70" fillId="0" borderId="10" xfId="0" applyNumberFormat="1" applyFont="1" applyBorder="1" applyAlignment="1">
      <alignment vertical="top" wrapText="1"/>
    </xf>
    <xf numFmtId="49" fontId="74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5" fillId="0" borderId="10" xfId="0" applyNumberFormat="1" applyFont="1" applyBorder="1" applyAlignment="1">
      <alignment vertical="top" wrapText="1"/>
    </xf>
    <xf numFmtId="49" fontId="76" fillId="0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left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2" fontId="70" fillId="0" borderId="10" xfId="0" applyNumberFormat="1" applyFont="1" applyFill="1" applyBorder="1" applyAlignment="1">
      <alignment vertical="top" wrapText="1"/>
    </xf>
    <xf numFmtId="2" fontId="73" fillId="0" borderId="10" xfId="0" applyNumberFormat="1" applyFont="1" applyFill="1" applyBorder="1" applyAlignment="1">
      <alignment vertical="top" wrapText="1"/>
    </xf>
    <xf numFmtId="4" fontId="73" fillId="0" borderId="10" xfId="0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2" fontId="75" fillId="0" borderId="10" xfId="0" applyNumberFormat="1" applyFont="1" applyFill="1" applyBorder="1" applyAlignment="1">
      <alignment vertical="top" wrapText="1"/>
    </xf>
    <xf numFmtId="49" fontId="75" fillId="0" borderId="10" xfId="0" applyNumberFormat="1" applyFont="1" applyFill="1" applyBorder="1" applyAlignment="1">
      <alignment horizontal="center" vertical="center"/>
    </xf>
    <xf numFmtId="4" fontId="75" fillId="0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left" vertical="center"/>
    </xf>
    <xf numFmtId="0" fontId="75" fillId="0" borderId="10" xfId="0" applyNumberFormat="1" applyFont="1" applyFill="1" applyBorder="1" applyAlignment="1">
      <alignment horizontal="left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left" vertical="center" wrapText="1"/>
    </xf>
    <xf numFmtId="0" fontId="77" fillId="0" borderId="10" xfId="0" applyNumberFormat="1" applyFont="1" applyBorder="1" applyAlignment="1">
      <alignment vertical="top"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49" fontId="73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73" fillId="0" borderId="10" xfId="0" applyNumberFormat="1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73" fillId="0" borderId="0" xfId="0" applyFont="1" applyAlignment="1">
      <alignment/>
    </xf>
    <xf numFmtId="0" fontId="18" fillId="0" borderId="0" xfId="0" applyFont="1" applyAlignment="1">
      <alignment/>
    </xf>
    <xf numFmtId="2" fontId="68" fillId="0" borderId="10" xfId="0" applyNumberFormat="1" applyFont="1" applyFill="1" applyBorder="1" applyAlignment="1">
      <alignment vertical="top" wrapText="1"/>
    </xf>
    <xf numFmtId="49" fontId="79" fillId="0" borderId="10" xfId="0" applyNumberFormat="1" applyFont="1" applyFill="1" applyBorder="1" applyAlignment="1">
      <alignment horizontal="center" vertical="top" wrapText="1"/>
    </xf>
    <xf numFmtId="2" fontId="68" fillId="0" borderId="10" xfId="0" applyNumberFormat="1" applyFont="1" applyFill="1" applyBorder="1" applyAlignment="1">
      <alignment horizontal="left" vertical="center" wrapText="1"/>
    </xf>
    <xf numFmtId="49" fontId="79" fillId="0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4" fontId="68" fillId="0" borderId="10" xfId="0" applyNumberFormat="1" applyFont="1" applyBorder="1" applyAlignment="1">
      <alignment horizontal="center" vertical="center"/>
    </xf>
    <xf numFmtId="2" fontId="81" fillId="0" borderId="10" xfId="0" applyNumberFormat="1" applyFont="1" applyFill="1" applyBorder="1" applyAlignment="1">
      <alignment horizontal="left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2" fontId="82" fillId="0" borderId="10" xfId="0" applyNumberFormat="1" applyFont="1" applyFill="1" applyBorder="1" applyAlignment="1">
      <alignment horizontal="left" vertical="center" wrapText="1"/>
    </xf>
    <xf numFmtId="4" fontId="75" fillId="0" borderId="10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49" fontId="74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0" fontId="75" fillId="0" borderId="10" xfId="0" applyFont="1" applyBorder="1" applyAlignment="1">
      <alignment wrapText="1"/>
    </xf>
    <xf numFmtId="178" fontId="20" fillId="0" borderId="0" xfId="0" applyNumberFormat="1" applyFont="1" applyFill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right" vertical="center"/>
    </xf>
    <xf numFmtId="4" fontId="20" fillId="0" borderId="0" xfId="53" applyNumberFormat="1" applyFont="1" applyFill="1" applyAlignment="1">
      <alignment horizontal="right" vertical="center"/>
      <protection/>
    </xf>
    <xf numFmtId="4" fontId="20" fillId="0" borderId="0" xfId="54" applyNumberFormat="1" applyFont="1" applyFill="1" applyAlignment="1">
      <alignment horizontal="right" vertical="center"/>
      <protection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2016\&#1087;&#1088;&#1086;&#1077;&#1082;&#1090;\&#1055;&#1056;&#1054;&#1045;&#1050;&#1058;%20&#1041;&#1070;&#1044;&#1046;&#1045;&#1058;&#1040;%20&#1053;&#1040;%202016\&#1055;&#1088;&#1080;&#1083;&#1086;&#1078;&#1077;&#1085;&#1080;&#1103;%205,6,7,8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5"/>
      <sheetName val="прил 6"/>
      <sheetName val="прил 8"/>
      <sheetName val="прил 7"/>
    </sheetNames>
    <sheetDataSet>
      <sheetData sheetId="1">
        <row r="71">
          <cell r="H71">
            <v>67960</v>
          </cell>
          <cell r="I71">
            <v>67960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1">
      <selection activeCell="D11" sqref="D11"/>
    </sheetView>
  </sheetViews>
  <sheetFormatPr defaultColWidth="9.00390625" defaultRowHeight="12.75"/>
  <cols>
    <col min="1" max="1" width="5.75390625" style="14" customWidth="1"/>
    <col min="2" max="2" width="30.625" style="15" customWidth="1"/>
    <col min="3" max="3" width="9.00390625" style="16" customWidth="1"/>
    <col min="4" max="4" width="17.375" style="17" customWidth="1"/>
    <col min="5" max="5" width="16.875" style="17" customWidth="1"/>
    <col min="6" max="6" width="17.00390625" style="17" customWidth="1"/>
    <col min="7" max="16384" width="9.125" style="9" customWidth="1"/>
  </cols>
  <sheetData>
    <row r="1" spans="5:6" ht="18.75">
      <c r="E1" s="69" t="s">
        <v>302</v>
      </c>
      <c r="F1" s="70"/>
    </row>
    <row r="2" spans="5:6" ht="18.75">
      <c r="E2" s="169" t="s">
        <v>214</v>
      </c>
      <c r="F2" s="169"/>
    </row>
    <row r="3" spans="5:6" ht="18.75">
      <c r="E3" s="169" t="s">
        <v>38</v>
      </c>
      <c r="F3" s="169"/>
    </row>
    <row r="4" spans="5:6" ht="18.75">
      <c r="E4" s="169" t="s">
        <v>325</v>
      </c>
      <c r="F4" s="169"/>
    </row>
    <row r="6" spans="1:6" s="4" customFormat="1" ht="15.75">
      <c r="A6" s="6"/>
      <c r="D6" s="10"/>
      <c r="E6" s="10"/>
      <c r="F6" s="10"/>
    </row>
    <row r="7" spans="1:6" s="4" customFormat="1" ht="54" customHeight="1">
      <c r="A7" s="172" t="s">
        <v>241</v>
      </c>
      <c r="B7" s="172"/>
      <c r="C7" s="172"/>
      <c r="D7" s="172"/>
      <c r="E7" s="172"/>
      <c r="F7" s="172"/>
    </row>
    <row r="8" spans="1:6" s="4" customFormat="1" ht="15.75">
      <c r="A8" s="7"/>
      <c r="B8" s="5"/>
      <c r="C8" s="5"/>
      <c r="D8" s="18"/>
      <c r="E8" s="18"/>
      <c r="F8" s="18"/>
    </row>
    <row r="9" spans="1:6" s="4" customFormat="1" ht="15.75">
      <c r="A9" s="6"/>
      <c r="D9" s="11"/>
      <c r="E9" s="11"/>
      <c r="F9" s="11" t="s">
        <v>86</v>
      </c>
    </row>
    <row r="10" spans="1:6" ht="45" customHeight="1">
      <c r="A10" s="2" t="s">
        <v>92</v>
      </c>
      <c r="B10" s="2" t="s">
        <v>93</v>
      </c>
      <c r="C10" s="1" t="s">
        <v>94</v>
      </c>
      <c r="D10" s="12" t="s">
        <v>135</v>
      </c>
      <c r="E10" s="12" t="s">
        <v>133</v>
      </c>
      <c r="F10" s="12" t="s">
        <v>136</v>
      </c>
    </row>
    <row r="11" spans="1:6" ht="15.75">
      <c r="A11" s="21" t="s">
        <v>95</v>
      </c>
      <c r="B11" s="3" t="s">
        <v>95</v>
      </c>
      <c r="C11" s="3" t="s">
        <v>96</v>
      </c>
      <c r="D11" s="13" t="s">
        <v>97</v>
      </c>
      <c r="E11" s="13" t="s">
        <v>98</v>
      </c>
      <c r="F11" s="13" t="s">
        <v>99</v>
      </c>
    </row>
    <row r="12" spans="1:6" ht="31.5">
      <c r="A12" s="21" t="s">
        <v>95</v>
      </c>
      <c r="B12" s="19" t="s">
        <v>102</v>
      </c>
      <c r="C12" s="20" t="s">
        <v>103</v>
      </c>
      <c r="D12" s="71">
        <f>D13+D14+D15+D16+D17+D18</f>
        <v>2034856.51</v>
      </c>
      <c r="E12" s="71">
        <f>E13+E14+E15+E16+E17</f>
        <v>2212565</v>
      </c>
      <c r="F12" s="71">
        <f>F13+F14+F15+F16+F17</f>
        <v>2317689.8</v>
      </c>
    </row>
    <row r="13" spans="1:6" ht="66.75" customHeight="1">
      <c r="A13" s="21" t="s">
        <v>96</v>
      </c>
      <c r="B13" s="8" t="s">
        <v>64</v>
      </c>
      <c r="C13" s="21" t="s">
        <v>104</v>
      </c>
      <c r="D13" s="72">
        <v>283219</v>
      </c>
      <c r="E13" s="72">
        <v>509796</v>
      </c>
      <c r="F13" s="72">
        <v>535285.8</v>
      </c>
    </row>
    <row r="14" spans="1:6" ht="126">
      <c r="A14" s="21" t="s">
        <v>98</v>
      </c>
      <c r="B14" s="8" t="s">
        <v>65</v>
      </c>
      <c r="C14" s="1" t="s">
        <v>89</v>
      </c>
      <c r="D14" s="73">
        <v>1662708.51</v>
      </c>
      <c r="E14" s="73">
        <v>1644701</v>
      </c>
      <c r="F14" s="73">
        <v>1724336</v>
      </c>
    </row>
    <row r="15" spans="1:6" ht="94.5">
      <c r="A15" s="21" t="s">
        <v>99</v>
      </c>
      <c r="B15" s="8" t="s">
        <v>66</v>
      </c>
      <c r="C15" s="1" t="s">
        <v>110</v>
      </c>
      <c r="D15" s="73">
        <v>30468</v>
      </c>
      <c r="E15" s="73">
        <v>30468</v>
      </c>
      <c r="F15" s="73">
        <v>30468</v>
      </c>
    </row>
    <row r="16" spans="1:6" ht="15.75">
      <c r="A16" s="21" t="s">
        <v>100</v>
      </c>
      <c r="B16" s="8" t="s">
        <v>67</v>
      </c>
      <c r="C16" s="1" t="s">
        <v>44</v>
      </c>
      <c r="D16" s="73">
        <v>0</v>
      </c>
      <c r="E16" s="73">
        <v>25000</v>
      </c>
      <c r="F16" s="73">
        <v>25000</v>
      </c>
    </row>
    <row r="17" spans="1:6" ht="115.5">
      <c r="A17" s="21"/>
      <c r="B17" s="104" t="s">
        <v>129</v>
      </c>
      <c r="C17" s="1" t="s">
        <v>45</v>
      </c>
      <c r="D17" s="73">
        <v>2600</v>
      </c>
      <c r="E17" s="73">
        <v>2600</v>
      </c>
      <c r="F17" s="73">
        <v>2600</v>
      </c>
    </row>
    <row r="18" spans="1:6" ht="33">
      <c r="A18" s="21" t="s">
        <v>101</v>
      </c>
      <c r="B18" s="104" t="s">
        <v>242</v>
      </c>
      <c r="C18" s="1" t="s">
        <v>227</v>
      </c>
      <c r="D18" s="73">
        <v>55861</v>
      </c>
      <c r="E18" s="73">
        <v>0</v>
      </c>
      <c r="F18" s="73">
        <v>0</v>
      </c>
    </row>
    <row r="19" spans="1:6" ht="15.75">
      <c r="A19" s="21" t="s">
        <v>105</v>
      </c>
      <c r="B19" s="19" t="s">
        <v>54</v>
      </c>
      <c r="C19" s="22" t="s">
        <v>49</v>
      </c>
      <c r="D19" s="74">
        <f>D20</f>
        <v>48985</v>
      </c>
      <c r="E19" s="74">
        <f>E20</f>
        <v>49586</v>
      </c>
      <c r="F19" s="74">
        <f>F20</f>
        <v>0</v>
      </c>
    </row>
    <row r="20" spans="1:6" ht="31.5">
      <c r="A20" s="21" t="s">
        <v>106</v>
      </c>
      <c r="B20" s="8" t="s">
        <v>55</v>
      </c>
      <c r="C20" s="1" t="s">
        <v>50</v>
      </c>
      <c r="D20" s="73">
        <v>48985</v>
      </c>
      <c r="E20" s="73">
        <v>49586</v>
      </c>
      <c r="F20" s="73">
        <v>0</v>
      </c>
    </row>
    <row r="21" spans="1:6" ht="50.25" customHeight="1">
      <c r="A21" s="21" t="s">
        <v>107</v>
      </c>
      <c r="B21" s="19" t="s">
        <v>53</v>
      </c>
      <c r="C21" s="22" t="s">
        <v>52</v>
      </c>
      <c r="D21" s="74">
        <f>D22</f>
        <v>165186.91</v>
      </c>
      <c r="E21" s="74">
        <f>E22</f>
        <v>38052</v>
      </c>
      <c r="F21" s="74">
        <f>F22</f>
        <v>39955</v>
      </c>
    </row>
    <row r="22" spans="1:6" ht="78.75">
      <c r="A22" s="21" t="s">
        <v>108</v>
      </c>
      <c r="B22" s="26" t="s">
        <v>24</v>
      </c>
      <c r="C22" s="1" t="s">
        <v>130</v>
      </c>
      <c r="D22" s="73">
        <v>165186.91</v>
      </c>
      <c r="E22" s="73">
        <v>38052</v>
      </c>
      <c r="F22" s="73">
        <v>39955</v>
      </c>
    </row>
    <row r="23" spans="1:6" ht="15.75">
      <c r="A23" s="21" t="s">
        <v>109</v>
      </c>
      <c r="B23" s="19" t="s">
        <v>90</v>
      </c>
      <c r="C23" s="22" t="s">
        <v>91</v>
      </c>
      <c r="D23" s="74">
        <f>D24</f>
        <v>456220</v>
      </c>
      <c r="E23" s="74">
        <f>E24</f>
        <v>70681</v>
      </c>
      <c r="F23" s="74">
        <f>F24</f>
        <v>72966</v>
      </c>
    </row>
    <row r="24" spans="1:6" ht="33.75" customHeight="1">
      <c r="A24" s="21" t="s">
        <v>56</v>
      </c>
      <c r="B24" s="76" t="s">
        <v>1</v>
      </c>
      <c r="C24" s="1" t="s">
        <v>11</v>
      </c>
      <c r="D24" s="73">
        <v>456220</v>
      </c>
      <c r="E24" s="73">
        <v>70681</v>
      </c>
      <c r="F24" s="73">
        <v>72966</v>
      </c>
    </row>
    <row r="25" spans="1:6" ht="39" customHeight="1">
      <c r="A25" s="21" t="s">
        <v>29</v>
      </c>
      <c r="B25" s="19" t="s">
        <v>111</v>
      </c>
      <c r="C25" s="22" t="s">
        <v>112</v>
      </c>
      <c r="D25" s="74">
        <f>SUM(D26:D27)</f>
        <v>1271169.3</v>
      </c>
      <c r="E25" s="74">
        <f>E26+E27</f>
        <v>1291525</v>
      </c>
      <c r="F25" s="74">
        <f>F26+F27</f>
        <v>1355303</v>
      </c>
    </row>
    <row r="26" spans="1:6" ht="15.75">
      <c r="A26" s="21" t="s">
        <v>30</v>
      </c>
      <c r="B26" s="8" t="s">
        <v>40</v>
      </c>
      <c r="C26" s="1" t="s">
        <v>113</v>
      </c>
      <c r="D26" s="73">
        <v>104242</v>
      </c>
      <c r="E26" s="73">
        <v>67960</v>
      </c>
      <c r="F26" s="73">
        <v>67960</v>
      </c>
    </row>
    <row r="27" spans="1:6" ht="15.75">
      <c r="A27" s="21"/>
      <c r="B27" s="8" t="s">
        <v>16</v>
      </c>
      <c r="C27" s="1" t="s">
        <v>15</v>
      </c>
      <c r="D27" s="73">
        <v>1166927.3</v>
      </c>
      <c r="E27" s="73">
        <v>1223565</v>
      </c>
      <c r="F27" s="73">
        <v>1287343</v>
      </c>
    </row>
    <row r="28" spans="1:6" ht="15.75">
      <c r="A28" s="21" t="s">
        <v>31</v>
      </c>
      <c r="B28" s="19" t="s">
        <v>114</v>
      </c>
      <c r="C28" s="22" t="s">
        <v>115</v>
      </c>
      <c r="D28" s="74">
        <f>D29</f>
        <v>0</v>
      </c>
      <c r="E28" s="74">
        <f>E29</f>
        <v>0</v>
      </c>
      <c r="F28" s="74">
        <f>F29</f>
        <v>0</v>
      </c>
    </row>
    <row r="29" spans="1:6" ht="15.75">
      <c r="A29" s="21" t="s">
        <v>32</v>
      </c>
      <c r="B29" s="8" t="s">
        <v>27</v>
      </c>
      <c r="C29" s="1" t="s">
        <v>28</v>
      </c>
      <c r="D29" s="73"/>
      <c r="E29" s="73"/>
      <c r="F29" s="73"/>
    </row>
    <row r="30" spans="1:6" ht="15.75">
      <c r="A30" s="21" t="s">
        <v>33</v>
      </c>
      <c r="B30" s="19" t="s">
        <v>46</v>
      </c>
      <c r="C30" s="22" t="s">
        <v>87</v>
      </c>
      <c r="D30" s="74">
        <f>D31</f>
        <v>873102</v>
      </c>
      <c r="E30" s="74">
        <f>E31</f>
        <v>889294.79</v>
      </c>
      <c r="F30" s="74">
        <f>F31</f>
        <v>889294.79</v>
      </c>
    </row>
    <row r="31" spans="1:6" ht="15.75">
      <c r="A31" s="21" t="s">
        <v>34</v>
      </c>
      <c r="B31" s="8" t="s">
        <v>41</v>
      </c>
      <c r="C31" s="1" t="s">
        <v>88</v>
      </c>
      <c r="D31" s="73">
        <v>873102</v>
      </c>
      <c r="E31" s="73">
        <v>889294.79</v>
      </c>
      <c r="F31" s="73">
        <v>889294.79</v>
      </c>
    </row>
    <row r="32" spans="1:6" ht="31.5">
      <c r="A32" s="21" t="s">
        <v>51</v>
      </c>
      <c r="B32" s="19" t="s">
        <v>42</v>
      </c>
      <c r="C32" s="22" t="s">
        <v>43</v>
      </c>
      <c r="D32" s="74">
        <f>D33</f>
        <v>20724</v>
      </c>
      <c r="E32" s="74">
        <f>E33</f>
        <v>20724</v>
      </c>
      <c r="F32" s="74">
        <f>F33</f>
        <v>20724</v>
      </c>
    </row>
    <row r="33" spans="1:6" ht="35.25" customHeight="1">
      <c r="A33" s="21" t="s">
        <v>60</v>
      </c>
      <c r="B33" s="8" t="s">
        <v>47</v>
      </c>
      <c r="C33" s="1" t="s">
        <v>48</v>
      </c>
      <c r="D33" s="73">
        <v>20724</v>
      </c>
      <c r="E33" s="73">
        <v>20724</v>
      </c>
      <c r="F33" s="73">
        <v>20724</v>
      </c>
    </row>
    <row r="34" spans="1:6" ht="15.75">
      <c r="A34" s="21" t="s">
        <v>61</v>
      </c>
      <c r="B34" s="173" t="s">
        <v>63</v>
      </c>
      <c r="C34" s="174"/>
      <c r="D34" s="23">
        <f>D12+D19+D21+D23+D25+D28+D30+D32</f>
        <v>4870243.72</v>
      </c>
      <c r="E34" s="23">
        <f>E12+E19+E21+E23+E25+E28+E30+E32</f>
        <v>4572427.79</v>
      </c>
      <c r="F34" s="23">
        <f>F12+F19+F21+F23+F25+F28+F30+F32</f>
        <v>4695932.59</v>
      </c>
    </row>
    <row r="35" spans="1:6" ht="31.5">
      <c r="A35" s="21" t="s">
        <v>62</v>
      </c>
      <c r="B35" s="19" t="s">
        <v>58</v>
      </c>
      <c r="C35" s="1" t="s">
        <v>59</v>
      </c>
      <c r="D35" s="73">
        <f>'прил 6'!G120</f>
        <v>0</v>
      </c>
      <c r="E35" s="73">
        <v>120382</v>
      </c>
      <c r="F35" s="73">
        <v>242552</v>
      </c>
    </row>
    <row r="36" spans="1:6" ht="15.75">
      <c r="A36" s="170"/>
      <c r="B36" s="171"/>
      <c r="C36" s="22"/>
      <c r="D36" s="74">
        <f>D34+D35</f>
        <v>4870243.72</v>
      </c>
      <c r="E36" s="74">
        <f>E34+E35</f>
        <v>4692809.79</v>
      </c>
      <c r="F36" s="74">
        <f>F34+F35</f>
        <v>4938484.59</v>
      </c>
    </row>
  </sheetData>
  <sheetProtection/>
  <mergeCells count="6">
    <mergeCell ref="E2:F2"/>
    <mergeCell ref="E3:F3"/>
    <mergeCell ref="E4:F4"/>
    <mergeCell ref="A36:B36"/>
    <mergeCell ref="A7:F7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SheetLayoutView="75" workbookViewId="0" topLeftCell="A121">
      <selection activeCell="D129" sqref="D129"/>
    </sheetView>
  </sheetViews>
  <sheetFormatPr defaultColWidth="9.00390625" defaultRowHeight="12.75"/>
  <cols>
    <col min="1" max="1" width="5.00390625" style="27" customWidth="1"/>
    <col min="2" max="2" width="45.00390625" style="28" customWidth="1"/>
    <col min="3" max="3" width="9.00390625" style="29" customWidth="1"/>
    <col min="4" max="4" width="9.25390625" style="29" customWidth="1"/>
    <col min="5" max="5" width="12.25390625" style="30" customWidth="1"/>
    <col min="6" max="6" width="7.00390625" style="29" customWidth="1"/>
    <col min="7" max="7" width="15.00390625" style="34" customWidth="1"/>
    <col min="8" max="8" width="15.125" style="34" customWidth="1"/>
    <col min="9" max="9" width="17.625" style="34" customWidth="1"/>
    <col min="10" max="16384" width="9.125" style="4" customWidth="1"/>
  </cols>
  <sheetData>
    <row r="1" spans="7:9" ht="18.75">
      <c r="G1" s="176" t="s">
        <v>326</v>
      </c>
      <c r="H1" s="176"/>
      <c r="I1" s="176"/>
    </row>
    <row r="2" spans="7:9" ht="18.75">
      <c r="G2" s="177" t="s">
        <v>212</v>
      </c>
      <c r="H2" s="177"/>
      <c r="I2" s="177"/>
    </row>
    <row r="3" spans="7:9" ht="18.75">
      <c r="G3" s="177" t="s">
        <v>38</v>
      </c>
      <c r="H3" s="177"/>
      <c r="I3" s="177"/>
    </row>
    <row r="4" spans="6:9" ht="18.75">
      <c r="F4" s="35"/>
      <c r="G4" s="178" t="s">
        <v>325</v>
      </c>
      <c r="H4" s="178"/>
      <c r="I4" s="178"/>
    </row>
    <row r="6" spans="1:9" ht="18.75">
      <c r="A6" s="175" t="s">
        <v>211</v>
      </c>
      <c r="B6" s="175"/>
      <c r="C6" s="175"/>
      <c r="D6" s="175"/>
      <c r="E6" s="175"/>
      <c r="F6" s="175"/>
      <c r="G6" s="175"/>
      <c r="H6" s="175"/>
      <c r="I6" s="175"/>
    </row>
    <row r="7" spans="1:9" ht="18.75">
      <c r="A7" s="175" t="s">
        <v>243</v>
      </c>
      <c r="B7" s="175"/>
      <c r="C7" s="175"/>
      <c r="D7" s="175"/>
      <c r="E7" s="175"/>
      <c r="F7" s="175"/>
      <c r="G7" s="175"/>
      <c r="H7" s="175"/>
      <c r="I7" s="175"/>
    </row>
    <row r="8" spans="1:9" ht="15.75">
      <c r="A8" s="25"/>
      <c r="B8" s="24"/>
      <c r="C8" s="32"/>
      <c r="D8" s="32"/>
      <c r="E8" s="33"/>
      <c r="F8" s="32"/>
      <c r="G8" s="31"/>
      <c r="H8" s="31"/>
      <c r="I8" s="31"/>
    </row>
    <row r="9" ht="15.75">
      <c r="I9" s="34" t="s">
        <v>128</v>
      </c>
    </row>
    <row r="10" spans="1:9" ht="38.25">
      <c r="A10" s="36" t="s">
        <v>92</v>
      </c>
      <c r="B10" s="36" t="s">
        <v>68</v>
      </c>
      <c r="C10" s="37" t="s">
        <v>69</v>
      </c>
      <c r="D10" s="37" t="s">
        <v>70</v>
      </c>
      <c r="E10" s="37" t="s">
        <v>36</v>
      </c>
      <c r="F10" s="37" t="s">
        <v>37</v>
      </c>
      <c r="G10" s="58" t="s">
        <v>124</v>
      </c>
      <c r="H10" s="58" t="s">
        <v>134</v>
      </c>
      <c r="I10" s="58" t="s">
        <v>136</v>
      </c>
    </row>
    <row r="11" spans="1:9" ht="15.75">
      <c r="A11" s="39" t="s">
        <v>95</v>
      </c>
      <c r="B11" s="37" t="s">
        <v>96</v>
      </c>
      <c r="C11" s="39" t="s">
        <v>97</v>
      </c>
      <c r="D11" s="37" t="s">
        <v>98</v>
      </c>
      <c r="E11" s="39" t="s">
        <v>99</v>
      </c>
      <c r="F11" s="37" t="s">
        <v>100</v>
      </c>
      <c r="G11" s="39" t="s">
        <v>101</v>
      </c>
      <c r="H11" s="37" t="s">
        <v>105</v>
      </c>
      <c r="I11" s="39" t="s">
        <v>106</v>
      </c>
    </row>
    <row r="12" spans="1:9" ht="28.5">
      <c r="A12" s="37" t="s">
        <v>96</v>
      </c>
      <c r="B12" s="68" t="s">
        <v>213</v>
      </c>
      <c r="C12" s="65" t="s">
        <v>210</v>
      </c>
      <c r="D12" s="65"/>
      <c r="E12" s="66"/>
      <c r="F12" s="65"/>
      <c r="G12" s="67"/>
      <c r="H12" s="67"/>
      <c r="I12" s="67"/>
    </row>
    <row r="13" spans="1:9" ht="15.75">
      <c r="A13" s="37" t="s">
        <v>97</v>
      </c>
      <c r="B13" s="78" t="s">
        <v>72</v>
      </c>
      <c r="C13" s="65" t="s">
        <v>210</v>
      </c>
      <c r="D13" s="37" t="s">
        <v>103</v>
      </c>
      <c r="E13" s="64" t="s">
        <v>71</v>
      </c>
      <c r="F13" s="37" t="s">
        <v>71</v>
      </c>
      <c r="G13" s="105">
        <f>SUM(G14+G19+G31+G36+G40+G44)</f>
        <v>2034856.51</v>
      </c>
      <c r="H13" s="105">
        <f>SUM(H14+H19+H31+H36+H40+H44)</f>
        <v>2212565</v>
      </c>
      <c r="I13" s="105">
        <f>SUM(I14+I19+I31+I36+I40+I44)</f>
        <v>2317689.8</v>
      </c>
    </row>
    <row r="14" spans="1:9" s="158" customFormat="1" ht="45">
      <c r="A14" s="154" t="s">
        <v>98</v>
      </c>
      <c r="B14" s="155" t="s">
        <v>117</v>
      </c>
      <c r="C14" s="109" t="s">
        <v>210</v>
      </c>
      <c r="D14" s="156" t="s">
        <v>104</v>
      </c>
      <c r="E14" s="156" t="s">
        <v>71</v>
      </c>
      <c r="F14" s="156" t="s">
        <v>71</v>
      </c>
      <c r="G14" s="157">
        <v>283219</v>
      </c>
      <c r="H14" s="157">
        <v>509796</v>
      </c>
      <c r="I14" s="157">
        <v>535285.8</v>
      </c>
    </row>
    <row r="15" spans="1:9" s="158" customFormat="1" ht="45">
      <c r="A15" s="156" t="s">
        <v>99</v>
      </c>
      <c r="B15" s="155" t="s">
        <v>118</v>
      </c>
      <c r="C15" s="109" t="s">
        <v>210</v>
      </c>
      <c r="D15" s="156" t="s">
        <v>104</v>
      </c>
      <c r="E15" s="156">
        <v>2200000000</v>
      </c>
      <c r="F15" s="156" t="s">
        <v>71</v>
      </c>
      <c r="G15" s="157">
        <f aca="true" t="shared" si="0" ref="G15:I17">G16</f>
        <v>283219</v>
      </c>
      <c r="H15" s="157">
        <f t="shared" si="0"/>
        <v>509796</v>
      </c>
      <c r="I15" s="157">
        <f t="shared" si="0"/>
        <v>535285.8</v>
      </c>
    </row>
    <row r="16" spans="1:9" s="158" customFormat="1" ht="45">
      <c r="A16" s="156" t="s">
        <v>100</v>
      </c>
      <c r="B16" s="155" t="s">
        <v>116</v>
      </c>
      <c r="C16" s="109" t="s">
        <v>210</v>
      </c>
      <c r="D16" s="156" t="s">
        <v>104</v>
      </c>
      <c r="E16" s="156">
        <v>2200004600</v>
      </c>
      <c r="F16" s="156" t="s">
        <v>71</v>
      </c>
      <c r="G16" s="157">
        <f t="shared" si="0"/>
        <v>283219</v>
      </c>
      <c r="H16" s="157">
        <f t="shared" si="0"/>
        <v>509796</v>
      </c>
      <c r="I16" s="157">
        <f t="shared" si="0"/>
        <v>535285.8</v>
      </c>
    </row>
    <row r="17" spans="1:9" s="158" customFormat="1" ht="90">
      <c r="A17" s="154" t="s">
        <v>101</v>
      </c>
      <c r="B17" s="155" t="s">
        <v>73</v>
      </c>
      <c r="C17" s="109" t="s">
        <v>210</v>
      </c>
      <c r="D17" s="156" t="s">
        <v>104</v>
      </c>
      <c r="E17" s="156">
        <v>2200004600</v>
      </c>
      <c r="F17" s="156" t="s">
        <v>74</v>
      </c>
      <c r="G17" s="157">
        <f t="shared" si="0"/>
        <v>283219</v>
      </c>
      <c r="H17" s="157">
        <f t="shared" si="0"/>
        <v>509796</v>
      </c>
      <c r="I17" s="157">
        <f t="shared" si="0"/>
        <v>535285.8</v>
      </c>
    </row>
    <row r="18" spans="1:9" s="158" customFormat="1" ht="30">
      <c r="A18" s="156" t="s">
        <v>105</v>
      </c>
      <c r="B18" s="155" t="s">
        <v>75</v>
      </c>
      <c r="C18" s="109" t="s">
        <v>210</v>
      </c>
      <c r="D18" s="156" t="s">
        <v>104</v>
      </c>
      <c r="E18" s="156">
        <v>2200004600</v>
      </c>
      <c r="F18" s="156" t="s">
        <v>76</v>
      </c>
      <c r="G18" s="159">
        <v>283219</v>
      </c>
      <c r="H18" s="159">
        <v>509796</v>
      </c>
      <c r="I18" s="159">
        <v>535285.8</v>
      </c>
    </row>
    <row r="19" spans="1:9" ht="60">
      <c r="A19" s="37" t="s">
        <v>106</v>
      </c>
      <c r="B19" s="78" t="s">
        <v>65</v>
      </c>
      <c r="C19" s="65" t="s">
        <v>210</v>
      </c>
      <c r="D19" s="37" t="s">
        <v>89</v>
      </c>
      <c r="E19" s="37" t="s">
        <v>71</v>
      </c>
      <c r="F19" s="37" t="s">
        <v>71</v>
      </c>
      <c r="G19" s="105">
        <f>G20</f>
        <v>1662708.51</v>
      </c>
      <c r="H19" s="105">
        <f>H20</f>
        <v>1644701</v>
      </c>
      <c r="I19" s="105">
        <f>I20</f>
        <v>1724336</v>
      </c>
    </row>
    <row r="20" spans="1:9" ht="45">
      <c r="A20" s="39" t="s">
        <v>107</v>
      </c>
      <c r="B20" s="78" t="s">
        <v>118</v>
      </c>
      <c r="C20" s="65" t="s">
        <v>210</v>
      </c>
      <c r="D20" s="37" t="s">
        <v>89</v>
      </c>
      <c r="E20" s="37">
        <v>2200000000</v>
      </c>
      <c r="F20" s="37" t="s">
        <v>71</v>
      </c>
      <c r="G20" s="105">
        <f>G21+G28</f>
        <v>1662708.51</v>
      </c>
      <c r="H20" s="105">
        <f>H21</f>
        <v>1644701</v>
      </c>
      <c r="I20" s="105">
        <f>I21</f>
        <v>1724336</v>
      </c>
    </row>
    <row r="21" spans="1:9" ht="45">
      <c r="A21" s="37" t="s">
        <v>108</v>
      </c>
      <c r="B21" s="78" t="s">
        <v>116</v>
      </c>
      <c r="C21" s="65" t="s">
        <v>210</v>
      </c>
      <c r="D21" s="37" t="s">
        <v>89</v>
      </c>
      <c r="E21" s="37">
        <v>2200004600</v>
      </c>
      <c r="F21" s="37" t="s">
        <v>71</v>
      </c>
      <c r="G21" s="105">
        <f>G22+G24+G26</f>
        <v>1646208.51</v>
      </c>
      <c r="H21" s="105">
        <f>H22+H24</f>
        <v>1644701</v>
      </c>
      <c r="I21" s="105">
        <f>I22+I24</f>
        <v>1724336</v>
      </c>
    </row>
    <row r="22" spans="1:9" ht="90">
      <c r="A22" s="37" t="s">
        <v>109</v>
      </c>
      <c r="B22" s="78" t="s">
        <v>73</v>
      </c>
      <c r="C22" s="65" t="s">
        <v>210</v>
      </c>
      <c r="D22" s="37" t="s">
        <v>89</v>
      </c>
      <c r="E22" s="37">
        <v>2200004600</v>
      </c>
      <c r="F22" s="37" t="s">
        <v>74</v>
      </c>
      <c r="G22" s="105">
        <f>G23</f>
        <v>1247567</v>
      </c>
      <c r="H22" s="105">
        <f>H23</f>
        <v>1035802</v>
      </c>
      <c r="I22" s="105">
        <f>I23</f>
        <v>1035802</v>
      </c>
    </row>
    <row r="23" spans="1:9" ht="30">
      <c r="A23" s="39" t="s">
        <v>56</v>
      </c>
      <c r="B23" s="78" t="s">
        <v>75</v>
      </c>
      <c r="C23" s="65" t="s">
        <v>210</v>
      </c>
      <c r="D23" s="37" t="s">
        <v>89</v>
      </c>
      <c r="E23" s="37">
        <v>2200004600</v>
      </c>
      <c r="F23" s="37" t="s">
        <v>76</v>
      </c>
      <c r="G23" s="105">
        <v>1247567</v>
      </c>
      <c r="H23" s="105">
        <v>1035802</v>
      </c>
      <c r="I23" s="105">
        <v>1035802</v>
      </c>
    </row>
    <row r="24" spans="1:9" ht="30">
      <c r="A24" s="37" t="s">
        <v>145</v>
      </c>
      <c r="B24" s="78" t="s">
        <v>77</v>
      </c>
      <c r="C24" s="65" t="s">
        <v>210</v>
      </c>
      <c r="D24" s="37" t="s">
        <v>89</v>
      </c>
      <c r="E24" s="37">
        <v>2200004600</v>
      </c>
      <c r="F24" s="37" t="s">
        <v>78</v>
      </c>
      <c r="G24" s="105">
        <f>G25</f>
        <v>398141.51</v>
      </c>
      <c r="H24" s="105">
        <f>H25</f>
        <v>608899</v>
      </c>
      <c r="I24" s="105">
        <f>I25</f>
        <v>688534</v>
      </c>
    </row>
    <row r="25" spans="1:9" ht="45">
      <c r="A25" s="37" t="s">
        <v>146</v>
      </c>
      <c r="B25" s="78" t="s">
        <v>79</v>
      </c>
      <c r="C25" s="65" t="s">
        <v>210</v>
      </c>
      <c r="D25" s="37" t="s">
        <v>89</v>
      </c>
      <c r="E25" s="37">
        <v>2200004600</v>
      </c>
      <c r="F25" s="37" t="s">
        <v>80</v>
      </c>
      <c r="G25" s="89">
        <v>398141.51</v>
      </c>
      <c r="H25" s="89">
        <v>608899</v>
      </c>
      <c r="I25" s="89">
        <v>688534</v>
      </c>
    </row>
    <row r="26" spans="1:9" ht="15.75">
      <c r="A26" s="37" t="s">
        <v>147</v>
      </c>
      <c r="B26" s="78" t="s">
        <v>261</v>
      </c>
      <c r="C26" s="65" t="s">
        <v>210</v>
      </c>
      <c r="D26" s="37" t="s">
        <v>89</v>
      </c>
      <c r="E26" s="37" t="s">
        <v>209</v>
      </c>
      <c r="F26" s="37" t="s">
        <v>260</v>
      </c>
      <c r="G26" s="89">
        <v>500</v>
      </c>
      <c r="H26" s="89">
        <v>0</v>
      </c>
      <c r="I26" s="89">
        <v>0</v>
      </c>
    </row>
    <row r="27" spans="1:9" ht="30">
      <c r="A27" s="37" t="s">
        <v>29</v>
      </c>
      <c r="B27" s="78" t="s">
        <v>295</v>
      </c>
      <c r="C27" s="65" t="s">
        <v>210</v>
      </c>
      <c r="D27" s="37" t="s">
        <v>89</v>
      </c>
      <c r="E27" s="37" t="s">
        <v>209</v>
      </c>
      <c r="F27" s="37" t="s">
        <v>258</v>
      </c>
      <c r="G27" s="89">
        <v>500</v>
      </c>
      <c r="H27" s="89">
        <v>0</v>
      </c>
      <c r="I27" s="89">
        <v>0</v>
      </c>
    </row>
    <row r="28" spans="1:9" ht="60">
      <c r="A28" s="37" t="s">
        <v>148</v>
      </c>
      <c r="B28" s="125" t="s">
        <v>300</v>
      </c>
      <c r="C28" s="65" t="s">
        <v>210</v>
      </c>
      <c r="D28" s="37" t="s">
        <v>89</v>
      </c>
      <c r="E28" s="37" t="s">
        <v>257</v>
      </c>
      <c r="F28" s="37"/>
      <c r="G28" s="89">
        <v>16500</v>
      </c>
      <c r="H28" s="89">
        <v>0</v>
      </c>
      <c r="I28" s="89">
        <v>0</v>
      </c>
    </row>
    <row r="29" spans="1:9" ht="90">
      <c r="A29" s="37" t="s">
        <v>30</v>
      </c>
      <c r="B29" s="78" t="s">
        <v>73</v>
      </c>
      <c r="C29" s="65" t="s">
        <v>210</v>
      </c>
      <c r="D29" s="37" t="s">
        <v>89</v>
      </c>
      <c r="E29" s="37" t="s">
        <v>257</v>
      </c>
      <c r="F29" s="37" t="s">
        <v>74</v>
      </c>
      <c r="G29" s="89">
        <v>16500</v>
      </c>
      <c r="H29" s="89">
        <v>0</v>
      </c>
      <c r="I29" s="89">
        <v>0</v>
      </c>
    </row>
    <row r="30" spans="1:9" ht="30">
      <c r="A30" s="37" t="s">
        <v>149</v>
      </c>
      <c r="B30" s="78" t="s">
        <v>75</v>
      </c>
      <c r="C30" s="65" t="s">
        <v>210</v>
      </c>
      <c r="D30" s="37" t="s">
        <v>89</v>
      </c>
      <c r="E30" s="37" t="s">
        <v>257</v>
      </c>
      <c r="F30" s="37" t="s">
        <v>76</v>
      </c>
      <c r="G30" s="89">
        <v>16500</v>
      </c>
      <c r="H30" s="89">
        <v>0</v>
      </c>
      <c r="I30" s="89">
        <v>0</v>
      </c>
    </row>
    <row r="31" spans="1:9" ht="45">
      <c r="A31" s="39" t="s">
        <v>147</v>
      </c>
      <c r="B31" s="75" t="s">
        <v>5</v>
      </c>
      <c r="C31" s="65" t="s">
        <v>210</v>
      </c>
      <c r="D31" s="37" t="s">
        <v>110</v>
      </c>
      <c r="E31" s="37"/>
      <c r="F31" s="37"/>
      <c r="G31" s="105">
        <f aca="true" t="shared" si="1" ref="G31:I34">G32</f>
        <v>30468</v>
      </c>
      <c r="H31" s="105">
        <f t="shared" si="1"/>
        <v>30468</v>
      </c>
      <c r="I31" s="105">
        <f t="shared" si="1"/>
        <v>30468</v>
      </c>
    </row>
    <row r="32" spans="1:9" ht="28.5" customHeight="1">
      <c r="A32" s="37" t="s">
        <v>29</v>
      </c>
      <c r="B32" s="78" t="s">
        <v>118</v>
      </c>
      <c r="C32" s="65" t="s">
        <v>210</v>
      </c>
      <c r="D32" s="37" t="s">
        <v>110</v>
      </c>
      <c r="E32" s="37">
        <v>2200000000</v>
      </c>
      <c r="F32" s="37"/>
      <c r="G32" s="105">
        <f t="shared" si="1"/>
        <v>30468</v>
      </c>
      <c r="H32" s="105">
        <f t="shared" si="1"/>
        <v>30468</v>
      </c>
      <c r="I32" s="105">
        <f t="shared" si="1"/>
        <v>30468</v>
      </c>
    </row>
    <row r="33" spans="1:9" ht="45">
      <c r="A33" s="37" t="s">
        <v>148</v>
      </c>
      <c r="B33" s="78" t="s">
        <v>116</v>
      </c>
      <c r="C33" s="65" t="s">
        <v>210</v>
      </c>
      <c r="D33" s="37" t="s">
        <v>110</v>
      </c>
      <c r="E33" s="37">
        <v>2200004600</v>
      </c>
      <c r="F33" s="37"/>
      <c r="G33" s="105">
        <f t="shared" si="1"/>
        <v>30468</v>
      </c>
      <c r="H33" s="105">
        <f t="shared" si="1"/>
        <v>30468</v>
      </c>
      <c r="I33" s="105">
        <f t="shared" si="1"/>
        <v>30468</v>
      </c>
    </row>
    <row r="34" spans="1:9" ht="15.75">
      <c r="A34" s="39" t="s">
        <v>30</v>
      </c>
      <c r="B34" s="78" t="s">
        <v>6</v>
      </c>
      <c r="C34" s="65" t="s">
        <v>210</v>
      </c>
      <c r="D34" s="37" t="s">
        <v>110</v>
      </c>
      <c r="E34" s="37">
        <v>2200004600</v>
      </c>
      <c r="F34" s="37" t="s">
        <v>7</v>
      </c>
      <c r="G34" s="105">
        <f t="shared" si="1"/>
        <v>30468</v>
      </c>
      <c r="H34" s="105">
        <f t="shared" si="1"/>
        <v>30468</v>
      </c>
      <c r="I34" s="105">
        <f t="shared" si="1"/>
        <v>30468</v>
      </c>
    </row>
    <row r="35" spans="1:9" ht="15.75">
      <c r="A35" s="37" t="s">
        <v>149</v>
      </c>
      <c r="B35" s="78" t="s">
        <v>21</v>
      </c>
      <c r="C35" s="65" t="s">
        <v>210</v>
      </c>
      <c r="D35" s="37" t="s">
        <v>110</v>
      </c>
      <c r="E35" s="37">
        <v>2200004600</v>
      </c>
      <c r="F35" s="37" t="s">
        <v>20</v>
      </c>
      <c r="G35" s="105">
        <v>30468</v>
      </c>
      <c r="H35" s="105">
        <v>30468</v>
      </c>
      <c r="I35" s="105">
        <v>30468</v>
      </c>
    </row>
    <row r="36" spans="1:9" ht="15.75">
      <c r="A36" s="37" t="s">
        <v>150</v>
      </c>
      <c r="B36" s="78" t="s">
        <v>67</v>
      </c>
      <c r="C36" s="65" t="s">
        <v>210</v>
      </c>
      <c r="D36" s="37" t="s">
        <v>44</v>
      </c>
      <c r="E36" s="37"/>
      <c r="F36" s="37"/>
      <c r="G36" s="105">
        <f aca="true" t="shared" si="2" ref="G36:I38">G37</f>
        <v>0</v>
      </c>
      <c r="H36" s="105">
        <f t="shared" si="2"/>
        <v>25000</v>
      </c>
      <c r="I36" s="105">
        <f t="shared" si="2"/>
        <v>25000</v>
      </c>
    </row>
    <row r="37" spans="1:9" ht="15.75">
      <c r="A37" s="39" t="s">
        <v>31</v>
      </c>
      <c r="B37" s="78" t="s">
        <v>119</v>
      </c>
      <c r="C37" s="65" t="s">
        <v>210</v>
      </c>
      <c r="D37" s="37" t="s">
        <v>44</v>
      </c>
      <c r="E37" s="37" t="s">
        <v>194</v>
      </c>
      <c r="F37" s="37"/>
      <c r="G37" s="105">
        <f t="shared" si="2"/>
        <v>0</v>
      </c>
      <c r="H37" s="105">
        <f t="shared" si="2"/>
        <v>25000</v>
      </c>
      <c r="I37" s="105">
        <f t="shared" si="2"/>
        <v>25000</v>
      </c>
    </row>
    <row r="38" spans="1:9" ht="15.75">
      <c r="A38" s="37" t="s">
        <v>151</v>
      </c>
      <c r="B38" s="80" t="s">
        <v>81</v>
      </c>
      <c r="C38" s="65" t="s">
        <v>210</v>
      </c>
      <c r="D38" s="37" t="s">
        <v>44</v>
      </c>
      <c r="E38" s="37" t="s">
        <v>194</v>
      </c>
      <c r="F38" s="37" t="s">
        <v>82</v>
      </c>
      <c r="G38" s="105">
        <f t="shared" si="2"/>
        <v>0</v>
      </c>
      <c r="H38" s="105">
        <f t="shared" si="2"/>
        <v>25000</v>
      </c>
      <c r="I38" s="105">
        <f t="shared" si="2"/>
        <v>25000</v>
      </c>
    </row>
    <row r="39" spans="1:9" ht="15.75">
      <c r="A39" s="37" t="s">
        <v>32</v>
      </c>
      <c r="B39" s="81" t="s">
        <v>0</v>
      </c>
      <c r="C39" s="65" t="s">
        <v>210</v>
      </c>
      <c r="D39" s="37" t="s">
        <v>44</v>
      </c>
      <c r="E39" s="37" t="s">
        <v>194</v>
      </c>
      <c r="F39" s="37" t="s">
        <v>19</v>
      </c>
      <c r="G39" s="105">
        <v>0</v>
      </c>
      <c r="H39" s="105">
        <v>25000</v>
      </c>
      <c r="I39" s="105">
        <v>25000</v>
      </c>
    </row>
    <row r="40" spans="1:9" ht="15.75">
      <c r="A40" s="39" t="s">
        <v>152</v>
      </c>
      <c r="B40" s="81" t="s">
        <v>39</v>
      </c>
      <c r="C40" s="65" t="s">
        <v>210</v>
      </c>
      <c r="D40" s="37" t="s">
        <v>45</v>
      </c>
      <c r="E40" s="37"/>
      <c r="F40" s="37"/>
      <c r="G40" s="105">
        <f>SUM(G41)</f>
        <v>2600</v>
      </c>
      <c r="H40" s="105">
        <f>SUM(H41)</f>
        <v>2600</v>
      </c>
      <c r="I40" s="105">
        <f>SUM(I41)</f>
        <v>2600</v>
      </c>
    </row>
    <row r="41" spans="1:9" ht="45">
      <c r="A41" s="37" t="s">
        <v>153</v>
      </c>
      <c r="B41" s="81" t="s">
        <v>141</v>
      </c>
      <c r="C41" s="65" t="s">
        <v>210</v>
      </c>
      <c r="D41" s="37" t="s">
        <v>45</v>
      </c>
      <c r="E41" s="37" t="s">
        <v>195</v>
      </c>
      <c r="F41" s="37"/>
      <c r="G41" s="105">
        <f aca="true" t="shared" si="3" ref="G41:I42">G42</f>
        <v>2600</v>
      </c>
      <c r="H41" s="105">
        <f t="shared" si="3"/>
        <v>2600</v>
      </c>
      <c r="I41" s="105">
        <f t="shared" si="3"/>
        <v>2600</v>
      </c>
    </row>
    <row r="42" spans="1:9" ht="30">
      <c r="A42" s="37" t="s">
        <v>33</v>
      </c>
      <c r="B42" s="78" t="s">
        <v>77</v>
      </c>
      <c r="C42" s="65" t="s">
        <v>210</v>
      </c>
      <c r="D42" s="37" t="s">
        <v>45</v>
      </c>
      <c r="E42" s="37" t="s">
        <v>195</v>
      </c>
      <c r="F42" s="37" t="s">
        <v>78</v>
      </c>
      <c r="G42" s="105">
        <f t="shared" si="3"/>
        <v>2600</v>
      </c>
      <c r="H42" s="105">
        <f t="shared" si="3"/>
        <v>2600</v>
      </c>
      <c r="I42" s="105">
        <f t="shared" si="3"/>
        <v>2600</v>
      </c>
    </row>
    <row r="43" spans="1:9" ht="45">
      <c r="A43" s="39" t="s">
        <v>34</v>
      </c>
      <c r="B43" s="78" t="s">
        <v>79</v>
      </c>
      <c r="C43" s="65" t="s">
        <v>210</v>
      </c>
      <c r="D43" s="37" t="s">
        <v>45</v>
      </c>
      <c r="E43" s="37" t="s">
        <v>195</v>
      </c>
      <c r="F43" s="37" t="s">
        <v>131</v>
      </c>
      <c r="G43" s="105">
        <v>2600</v>
      </c>
      <c r="H43" s="105">
        <v>2600</v>
      </c>
      <c r="I43" s="105">
        <v>2600</v>
      </c>
    </row>
    <row r="44" spans="1:9" ht="30">
      <c r="A44" s="37" t="s">
        <v>154</v>
      </c>
      <c r="B44" s="81" t="s">
        <v>242</v>
      </c>
      <c r="C44" s="65" t="s">
        <v>210</v>
      </c>
      <c r="D44" s="37" t="s">
        <v>227</v>
      </c>
      <c r="E44" s="37" t="s">
        <v>240</v>
      </c>
      <c r="F44" s="37"/>
      <c r="G44" s="105">
        <f aca="true" t="shared" si="4" ref="G44:I45">G45</f>
        <v>55861</v>
      </c>
      <c r="H44" s="105">
        <f t="shared" si="4"/>
        <v>0</v>
      </c>
      <c r="I44" s="105">
        <f t="shared" si="4"/>
        <v>0</v>
      </c>
    </row>
    <row r="45" spans="1:9" ht="15.75">
      <c r="A45" s="37" t="s">
        <v>155</v>
      </c>
      <c r="B45" s="78" t="s">
        <v>81</v>
      </c>
      <c r="C45" s="65" t="s">
        <v>210</v>
      </c>
      <c r="D45" s="37" t="s">
        <v>227</v>
      </c>
      <c r="E45" s="37" t="s">
        <v>240</v>
      </c>
      <c r="F45" s="37" t="s">
        <v>82</v>
      </c>
      <c r="G45" s="105">
        <f t="shared" si="4"/>
        <v>55861</v>
      </c>
      <c r="H45" s="105">
        <f t="shared" si="4"/>
        <v>0</v>
      </c>
      <c r="I45" s="105">
        <f t="shared" si="4"/>
        <v>0</v>
      </c>
    </row>
    <row r="46" spans="1:9" ht="15.75">
      <c r="A46" s="39" t="s">
        <v>156</v>
      </c>
      <c r="B46" s="78" t="s">
        <v>229</v>
      </c>
      <c r="C46" s="65" t="s">
        <v>210</v>
      </c>
      <c r="D46" s="37" t="s">
        <v>227</v>
      </c>
      <c r="E46" s="37" t="s">
        <v>240</v>
      </c>
      <c r="F46" s="37" t="s">
        <v>228</v>
      </c>
      <c r="G46" s="105">
        <v>55861</v>
      </c>
      <c r="H46" s="105">
        <v>0</v>
      </c>
      <c r="I46" s="105">
        <v>0</v>
      </c>
    </row>
    <row r="47" spans="1:9" ht="15.75">
      <c r="A47" s="37" t="s">
        <v>157</v>
      </c>
      <c r="B47" s="78" t="s">
        <v>54</v>
      </c>
      <c r="C47" s="65" t="s">
        <v>210</v>
      </c>
      <c r="D47" s="37" t="s">
        <v>49</v>
      </c>
      <c r="E47" s="37"/>
      <c r="F47" s="37"/>
      <c r="G47" s="105">
        <f aca="true" t="shared" si="5" ref="G47:I51">G48</f>
        <v>48985</v>
      </c>
      <c r="H47" s="105">
        <v>49586</v>
      </c>
      <c r="I47" s="105">
        <f t="shared" si="5"/>
        <v>0</v>
      </c>
    </row>
    <row r="48" spans="1:9" ht="15.75">
      <c r="A48" s="37" t="s">
        <v>158</v>
      </c>
      <c r="B48" s="78" t="s">
        <v>8</v>
      </c>
      <c r="C48" s="65" t="s">
        <v>210</v>
      </c>
      <c r="D48" s="37" t="s">
        <v>50</v>
      </c>
      <c r="E48" s="37"/>
      <c r="F48" s="37"/>
      <c r="G48" s="105">
        <v>48985</v>
      </c>
      <c r="H48" s="105">
        <v>49586</v>
      </c>
      <c r="I48" s="105">
        <v>0</v>
      </c>
    </row>
    <row r="49" spans="1:9" ht="30">
      <c r="A49" s="39" t="s">
        <v>35</v>
      </c>
      <c r="B49" s="78" t="s">
        <v>14</v>
      </c>
      <c r="C49" s="65" t="s">
        <v>210</v>
      </c>
      <c r="D49" s="37" t="s">
        <v>50</v>
      </c>
      <c r="E49" s="37">
        <v>2200000000</v>
      </c>
      <c r="F49" s="37"/>
      <c r="G49" s="105">
        <f t="shared" si="5"/>
        <v>48985</v>
      </c>
      <c r="H49" s="105">
        <f t="shared" si="5"/>
        <v>49586</v>
      </c>
      <c r="I49" s="105">
        <f t="shared" si="5"/>
        <v>0</v>
      </c>
    </row>
    <row r="50" spans="1:9" ht="50.25" customHeight="1">
      <c r="A50" s="37" t="s">
        <v>35</v>
      </c>
      <c r="B50" s="78" t="s">
        <v>142</v>
      </c>
      <c r="C50" s="65" t="s">
        <v>210</v>
      </c>
      <c r="D50" s="37" t="s">
        <v>50</v>
      </c>
      <c r="E50" s="37">
        <v>2200051180</v>
      </c>
      <c r="F50" s="37"/>
      <c r="G50" s="105">
        <f>G51+G53</f>
        <v>48985</v>
      </c>
      <c r="H50" s="105">
        <f>H51+H53</f>
        <v>49586</v>
      </c>
      <c r="I50" s="105">
        <f>I51+I53</f>
        <v>0</v>
      </c>
    </row>
    <row r="51" spans="1:9" ht="81" customHeight="1">
      <c r="A51" s="37" t="s">
        <v>159</v>
      </c>
      <c r="B51" s="78" t="s">
        <v>73</v>
      </c>
      <c r="C51" s="65" t="s">
        <v>210</v>
      </c>
      <c r="D51" s="37" t="s">
        <v>50</v>
      </c>
      <c r="E51" s="37">
        <v>2200051180</v>
      </c>
      <c r="F51" s="37" t="s">
        <v>74</v>
      </c>
      <c r="G51" s="105">
        <f t="shared" si="5"/>
        <v>36857</v>
      </c>
      <c r="H51" s="105">
        <f t="shared" si="5"/>
        <v>35545</v>
      </c>
      <c r="I51" s="105">
        <f t="shared" si="5"/>
        <v>0</v>
      </c>
    </row>
    <row r="52" spans="1:9" ht="30">
      <c r="A52" s="39" t="s">
        <v>57</v>
      </c>
      <c r="B52" s="78" t="s">
        <v>75</v>
      </c>
      <c r="C52" s="65" t="s">
        <v>210</v>
      </c>
      <c r="D52" s="37" t="s">
        <v>50</v>
      </c>
      <c r="E52" s="37">
        <v>2200051180</v>
      </c>
      <c r="F52" s="37" t="s">
        <v>76</v>
      </c>
      <c r="G52" s="105">
        <v>36857</v>
      </c>
      <c r="H52" s="105">
        <v>35545</v>
      </c>
      <c r="I52" s="105">
        <v>0</v>
      </c>
    </row>
    <row r="53" spans="1:9" ht="30">
      <c r="A53" s="37" t="s">
        <v>160</v>
      </c>
      <c r="B53" s="78" t="s">
        <v>77</v>
      </c>
      <c r="C53" s="65" t="s">
        <v>210</v>
      </c>
      <c r="D53" s="37" t="s">
        <v>50</v>
      </c>
      <c r="E53" s="37">
        <v>2200051180</v>
      </c>
      <c r="F53" s="37" t="s">
        <v>78</v>
      </c>
      <c r="G53" s="105">
        <f>G54</f>
        <v>12128</v>
      </c>
      <c r="H53" s="105">
        <f>H54</f>
        <v>14041</v>
      </c>
      <c r="I53" s="105">
        <f>I54</f>
        <v>0</v>
      </c>
    </row>
    <row r="54" spans="1:9" ht="45">
      <c r="A54" s="37" t="s">
        <v>161</v>
      </c>
      <c r="B54" s="78" t="s">
        <v>79</v>
      </c>
      <c r="C54" s="65" t="s">
        <v>210</v>
      </c>
      <c r="D54" s="37" t="s">
        <v>50</v>
      </c>
      <c r="E54" s="37">
        <v>2200051180</v>
      </c>
      <c r="F54" s="37" t="s">
        <v>131</v>
      </c>
      <c r="G54" s="105">
        <v>12128</v>
      </c>
      <c r="H54" s="105">
        <v>14041</v>
      </c>
      <c r="I54" s="105">
        <v>0</v>
      </c>
    </row>
    <row r="55" spans="1:9" ht="45">
      <c r="A55" s="39" t="s">
        <v>51</v>
      </c>
      <c r="B55" s="78" t="s">
        <v>25</v>
      </c>
      <c r="C55" s="65" t="s">
        <v>210</v>
      </c>
      <c r="D55" s="37" t="s">
        <v>52</v>
      </c>
      <c r="E55" s="64"/>
      <c r="F55" s="37"/>
      <c r="G55" s="105">
        <f aca="true" t="shared" si="6" ref="G55:I58">G56</f>
        <v>165186.91</v>
      </c>
      <c r="H55" s="105">
        <f>H56</f>
        <v>38052</v>
      </c>
      <c r="I55" s="105">
        <f t="shared" si="6"/>
        <v>39955</v>
      </c>
    </row>
    <row r="56" spans="1:9" ht="45">
      <c r="A56" s="37" t="s">
        <v>162</v>
      </c>
      <c r="B56" s="78" t="s">
        <v>24</v>
      </c>
      <c r="C56" s="65" t="s">
        <v>210</v>
      </c>
      <c r="D56" s="37" t="s">
        <v>130</v>
      </c>
      <c r="E56" s="64"/>
      <c r="F56" s="37"/>
      <c r="G56" s="105">
        <f t="shared" si="6"/>
        <v>165186.91</v>
      </c>
      <c r="H56" s="105">
        <f t="shared" si="6"/>
        <v>38052</v>
      </c>
      <c r="I56" s="105">
        <f t="shared" si="6"/>
        <v>39955</v>
      </c>
    </row>
    <row r="57" spans="1:9" ht="45">
      <c r="A57" s="37" t="s">
        <v>60</v>
      </c>
      <c r="B57" s="106" t="s">
        <v>230</v>
      </c>
      <c r="C57" s="65" t="s">
        <v>210</v>
      </c>
      <c r="D57" s="37" t="s">
        <v>130</v>
      </c>
      <c r="E57" s="37" t="s">
        <v>196</v>
      </c>
      <c r="F57" s="37"/>
      <c r="G57" s="105">
        <f t="shared" si="6"/>
        <v>165186.91</v>
      </c>
      <c r="H57" s="105">
        <f t="shared" si="6"/>
        <v>38052</v>
      </c>
      <c r="I57" s="105">
        <f t="shared" si="6"/>
        <v>39955</v>
      </c>
    </row>
    <row r="58" spans="1:9" ht="60">
      <c r="A58" s="39" t="s">
        <v>61</v>
      </c>
      <c r="B58" s="106" t="s">
        <v>132</v>
      </c>
      <c r="C58" s="65" t="s">
        <v>210</v>
      </c>
      <c r="D58" s="37" t="s">
        <v>130</v>
      </c>
      <c r="E58" s="37" t="s">
        <v>197</v>
      </c>
      <c r="F58" s="37"/>
      <c r="G58" s="105">
        <f>SUM(G59+G64+G67)</f>
        <v>165186.91</v>
      </c>
      <c r="H58" s="105">
        <f t="shared" si="6"/>
        <v>38052</v>
      </c>
      <c r="I58" s="105">
        <f t="shared" si="6"/>
        <v>39955</v>
      </c>
    </row>
    <row r="59" spans="1:9" ht="30">
      <c r="A59" s="37" t="s">
        <v>163</v>
      </c>
      <c r="B59" s="107" t="s">
        <v>139</v>
      </c>
      <c r="C59" s="65" t="s">
        <v>210</v>
      </c>
      <c r="D59" s="37" t="s">
        <v>130</v>
      </c>
      <c r="E59" s="37" t="s">
        <v>198</v>
      </c>
      <c r="F59" s="37"/>
      <c r="G59" s="105">
        <f>G60+G62</f>
        <v>146307.91</v>
      </c>
      <c r="H59" s="105">
        <f>H60+H62</f>
        <v>38052</v>
      </c>
      <c r="I59" s="105">
        <f>I60+I62</f>
        <v>39955</v>
      </c>
    </row>
    <row r="60" spans="1:9" ht="90">
      <c r="A60" s="37" t="s">
        <v>164</v>
      </c>
      <c r="B60" s="78" t="s">
        <v>140</v>
      </c>
      <c r="C60" s="65" t="s">
        <v>210</v>
      </c>
      <c r="D60" s="37" t="s">
        <v>130</v>
      </c>
      <c r="E60" s="37" t="s">
        <v>198</v>
      </c>
      <c r="F60" s="37" t="s">
        <v>74</v>
      </c>
      <c r="G60" s="105">
        <f>G61</f>
        <v>106659.91</v>
      </c>
      <c r="H60" s="105">
        <f>H61</f>
        <v>0</v>
      </c>
      <c r="I60" s="105">
        <f>I61</f>
        <v>0</v>
      </c>
    </row>
    <row r="61" spans="1:9" ht="30">
      <c r="A61" s="39" t="s">
        <v>165</v>
      </c>
      <c r="B61" s="78" t="s">
        <v>122</v>
      </c>
      <c r="C61" s="65" t="s">
        <v>210</v>
      </c>
      <c r="D61" s="37" t="s">
        <v>130</v>
      </c>
      <c r="E61" s="37" t="s">
        <v>198</v>
      </c>
      <c r="F61" s="37" t="s">
        <v>123</v>
      </c>
      <c r="G61" s="105">
        <v>106659.91</v>
      </c>
      <c r="H61" s="105"/>
      <c r="I61" s="105"/>
    </row>
    <row r="62" spans="1:9" ht="30">
      <c r="A62" s="37" t="s">
        <v>62</v>
      </c>
      <c r="B62" s="78" t="s">
        <v>77</v>
      </c>
      <c r="C62" s="65" t="s">
        <v>210</v>
      </c>
      <c r="D62" s="37" t="s">
        <v>130</v>
      </c>
      <c r="E62" s="37" t="s">
        <v>198</v>
      </c>
      <c r="F62" s="37" t="s">
        <v>78</v>
      </c>
      <c r="G62" s="105">
        <f>G63</f>
        <v>39648</v>
      </c>
      <c r="H62" s="105">
        <f>H63</f>
        <v>38052</v>
      </c>
      <c r="I62" s="105">
        <f>I63</f>
        <v>39955</v>
      </c>
    </row>
    <row r="63" spans="1:9" ht="45">
      <c r="A63" s="37" t="s">
        <v>166</v>
      </c>
      <c r="B63" s="78" t="s">
        <v>79</v>
      </c>
      <c r="C63" s="65" t="s">
        <v>210</v>
      </c>
      <c r="D63" s="37" t="s">
        <v>130</v>
      </c>
      <c r="E63" s="37" t="s">
        <v>198</v>
      </c>
      <c r="F63" s="37" t="s">
        <v>80</v>
      </c>
      <c r="G63" s="105">
        <v>39648</v>
      </c>
      <c r="H63" s="105">
        <v>38052</v>
      </c>
      <c r="I63" s="105">
        <v>39955</v>
      </c>
    </row>
    <row r="64" spans="1:9" ht="30">
      <c r="A64" s="37" t="s">
        <v>167</v>
      </c>
      <c r="B64" s="131" t="s">
        <v>254</v>
      </c>
      <c r="C64" s="65" t="s">
        <v>210</v>
      </c>
      <c r="D64" s="37" t="s">
        <v>130</v>
      </c>
      <c r="E64" s="37" t="s">
        <v>253</v>
      </c>
      <c r="F64" s="37"/>
      <c r="G64" s="105">
        <v>17980</v>
      </c>
      <c r="H64" s="105">
        <v>0</v>
      </c>
      <c r="I64" s="105">
        <v>0</v>
      </c>
    </row>
    <row r="65" spans="1:9" ht="30">
      <c r="A65" s="37" t="s">
        <v>168</v>
      </c>
      <c r="B65" s="78" t="s">
        <v>77</v>
      </c>
      <c r="C65" s="65" t="s">
        <v>210</v>
      </c>
      <c r="D65" s="37" t="s">
        <v>130</v>
      </c>
      <c r="E65" s="37" t="s">
        <v>253</v>
      </c>
      <c r="F65" s="37" t="s">
        <v>78</v>
      </c>
      <c r="G65" s="105">
        <v>17980</v>
      </c>
      <c r="H65" s="105">
        <v>0</v>
      </c>
      <c r="I65" s="105">
        <v>0</v>
      </c>
    </row>
    <row r="66" spans="1:9" ht="45">
      <c r="A66" s="37" t="s">
        <v>169</v>
      </c>
      <c r="B66" s="78" t="s">
        <v>79</v>
      </c>
      <c r="C66" s="65" t="s">
        <v>210</v>
      </c>
      <c r="D66" s="37" t="s">
        <v>130</v>
      </c>
      <c r="E66" s="37" t="s">
        <v>253</v>
      </c>
      <c r="F66" s="37" t="s">
        <v>80</v>
      </c>
      <c r="G66" s="105">
        <v>17980</v>
      </c>
      <c r="H66" s="105">
        <v>0</v>
      </c>
      <c r="I66" s="105">
        <v>0</v>
      </c>
    </row>
    <row r="67" spans="1:9" ht="45">
      <c r="A67" s="37" t="s">
        <v>170</v>
      </c>
      <c r="B67" s="134" t="s">
        <v>255</v>
      </c>
      <c r="C67" s="65" t="s">
        <v>210</v>
      </c>
      <c r="D67" s="37" t="s">
        <v>130</v>
      </c>
      <c r="E67" s="37" t="s">
        <v>256</v>
      </c>
      <c r="F67" s="37"/>
      <c r="G67" s="105">
        <v>899</v>
      </c>
      <c r="H67" s="105">
        <v>0</v>
      </c>
      <c r="I67" s="105">
        <v>0</v>
      </c>
    </row>
    <row r="68" spans="1:9" ht="30">
      <c r="A68" s="37" t="s">
        <v>171</v>
      </c>
      <c r="B68" s="121" t="s">
        <v>77</v>
      </c>
      <c r="C68" s="65" t="s">
        <v>210</v>
      </c>
      <c r="D68" s="37" t="s">
        <v>130</v>
      </c>
      <c r="E68" s="37" t="s">
        <v>256</v>
      </c>
      <c r="F68" s="37" t="s">
        <v>78</v>
      </c>
      <c r="G68" s="105">
        <v>899</v>
      </c>
      <c r="H68" s="105">
        <v>0</v>
      </c>
      <c r="I68" s="105">
        <v>0</v>
      </c>
    </row>
    <row r="69" spans="1:9" ht="45">
      <c r="A69" s="37" t="s">
        <v>172</v>
      </c>
      <c r="B69" s="121" t="s">
        <v>79</v>
      </c>
      <c r="C69" s="65" t="s">
        <v>210</v>
      </c>
      <c r="D69" s="37" t="s">
        <v>130</v>
      </c>
      <c r="E69" s="37" t="s">
        <v>256</v>
      </c>
      <c r="F69" s="37" t="s">
        <v>80</v>
      </c>
      <c r="G69" s="105">
        <v>899</v>
      </c>
      <c r="H69" s="105">
        <v>0</v>
      </c>
      <c r="I69" s="105">
        <v>0</v>
      </c>
    </row>
    <row r="70" spans="1:9" ht="15.75">
      <c r="A70" s="39" t="s">
        <v>173</v>
      </c>
      <c r="B70" s="78" t="s">
        <v>90</v>
      </c>
      <c r="C70" s="65" t="s">
        <v>210</v>
      </c>
      <c r="D70" s="37" t="s">
        <v>91</v>
      </c>
      <c r="E70" s="37"/>
      <c r="F70" s="37"/>
      <c r="G70" s="105">
        <f>G71</f>
        <v>456220</v>
      </c>
      <c r="H70" s="105">
        <f>H71</f>
        <v>70681</v>
      </c>
      <c r="I70" s="105">
        <f>I71</f>
        <v>72966</v>
      </c>
    </row>
    <row r="71" spans="1:9" ht="15.75">
      <c r="A71" s="37" t="s">
        <v>174</v>
      </c>
      <c r="B71" s="78" t="s">
        <v>18</v>
      </c>
      <c r="C71" s="65" t="s">
        <v>210</v>
      </c>
      <c r="D71" s="37" t="s">
        <v>11</v>
      </c>
      <c r="E71" s="37"/>
      <c r="F71" s="37"/>
      <c r="G71" s="105">
        <f>SUM(G72)</f>
        <v>456220</v>
      </c>
      <c r="H71" s="105">
        <f>SUM(H72)</f>
        <v>70681</v>
      </c>
      <c r="I71" s="105">
        <f>SUM(I72)</f>
        <v>72966</v>
      </c>
    </row>
    <row r="72" spans="1:9" ht="45">
      <c r="A72" s="39" t="s">
        <v>175</v>
      </c>
      <c r="B72" s="78" t="s">
        <v>17</v>
      </c>
      <c r="C72" s="65" t="s">
        <v>210</v>
      </c>
      <c r="D72" s="37" t="s">
        <v>11</v>
      </c>
      <c r="E72" s="37" t="s">
        <v>199</v>
      </c>
      <c r="F72" s="37"/>
      <c r="G72" s="105">
        <f>SUM(G73+G78+G83)</f>
        <v>456220</v>
      </c>
      <c r="H72" s="105">
        <f>H75</f>
        <v>70681</v>
      </c>
      <c r="I72" s="105">
        <f>I75</f>
        <v>72966</v>
      </c>
    </row>
    <row r="73" spans="1:9" ht="45">
      <c r="A73" s="37" t="s">
        <v>176</v>
      </c>
      <c r="B73" s="78" t="s">
        <v>301</v>
      </c>
      <c r="C73" s="65" t="s">
        <v>210</v>
      </c>
      <c r="D73" s="37" t="s">
        <v>11</v>
      </c>
      <c r="E73" s="37" t="s">
        <v>200</v>
      </c>
      <c r="F73" s="37"/>
      <c r="G73" s="105">
        <f>SUM(G74+G76)</f>
        <v>87283.5</v>
      </c>
      <c r="H73" s="105">
        <f>H75</f>
        <v>70681</v>
      </c>
      <c r="I73" s="105">
        <f>I75</f>
        <v>72966</v>
      </c>
    </row>
    <row r="74" spans="1:9" ht="30">
      <c r="A74" s="37" t="s">
        <v>177</v>
      </c>
      <c r="B74" s="78" t="s">
        <v>77</v>
      </c>
      <c r="C74" s="65" t="s">
        <v>210</v>
      </c>
      <c r="D74" s="37" t="s">
        <v>11</v>
      </c>
      <c r="E74" s="37" t="s">
        <v>200</v>
      </c>
      <c r="F74" s="37" t="s">
        <v>78</v>
      </c>
      <c r="G74" s="105">
        <f>G75</f>
        <v>84412.5</v>
      </c>
      <c r="H74" s="105">
        <f>H75</f>
        <v>70681</v>
      </c>
      <c r="I74" s="105">
        <f>I75</f>
        <v>72966</v>
      </c>
    </row>
    <row r="75" spans="1:9" ht="45">
      <c r="A75" s="39" t="s">
        <v>178</v>
      </c>
      <c r="B75" s="78" t="s">
        <v>79</v>
      </c>
      <c r="C75" s="65" t="s">
        <v>210</v>
      </c>
      <c r="D75" s="37" t="s">
        <v>11</v>
      </c>
      <c r="E75" s="37" t="s">
        <v>200</v>
      </c>
      <c r="F75" s="37" t="s">
        <v>80</v>
      </c>
      <c r="G75" s="105">
        <v>84412.5</v>
      </c>
      <c r="H75" s="89">
        <v>70681</v>
      </c>
      <c r="I75" s="89">
        <v>72966</v>
      </c>
    </row>
    <row r="76" spans="1:9" ht="15.75">
      <c r="A76" s="39" t="s">
        <v>179</v>
      </c>
      <c r="B76" s="78" t="s">
        <v>6</v>
      </c>
      <c r="C76" s="65" t="s">
        <v>210</v>
      </c>
      <c r="D76" s="37" t="s">
        <v>11</v>
      </c>
      <c r="E76" s="37" t="s">
        <v>200</v>
      </c>
      <c r="F76" s="37" t="s">
        <v>7</v>
      </c>
      <c r="G76" s="105">
        <v>2871</v>
      </c>
      <c r="H76" s="89">
        <v>0</v>
      </c>
      <c r="I76" s="89">
        <v>0</v>
      </c>
    </row>
    <row r="77" spans="1:9" ht="15.75">
      <c r="A77" s="39" t="s">
        <v>180</v>
      </c>
      <c r="B77" s="78" t="s">
        <v>251</v>
      </c>
      <c r="C77" s="65" t="s">
        <v>210</v>
      </c>
      <c r="D77" s="37" t="s">
        <v>11</v>
      </c>
      <c r="E77" s="37" t="s">
        <v>200</v>
      </c>
      <c r="F77" s="37" t="s">
        <v>20</v>
      </c>
      <c r="G77" s="105">
        <v>2871</v>
      </c>
      <c r="H77" s="89">
        <v>0</v>
      </c>
      <c r="I77" s="89">
        <v>0</v>
      </c>
    </row>
    <row r="78" spans="1:9" ht="45">
      <c r="A78" s="39" t="s">
        <v>181</v>
      </c>
      <c r="B78" s="114" t="s">
        <v>296</v>
      </c>
      <c r="C78" s="65" t="s">
        <v>210</v>
      </c>
      <c r="D78" s="37" t="s">
        <v>11</v>
      </c>
      <c r="E78" s="37" t="s">
        <v>248</v>
      </c>
      <c r="F78" s="37"/>
      <c r="G78" s="105">
        <f>SUM(G81+G79)</f>
        <v>368089</v>
      </c>
      <c r="H78" s="89">
        <v>0</v>
      </c>
      <c r="I78" s="89">
        <v>0</v>
      </c>
    </row>
    <row r="79" spans="1:9" ht="30">
      <c r="A79" s="39" t="s">
        <v>182</v>
      </c>
      <c r="B79" s="78" t="s">
        <v>77</v>
      </c>
      <c r="C79" s="65" t="s">
        <v>210</v>
      </c>
      <c r="D79" s="37" t="s">
        <v>11</v>
      </c>
      <c r="E79" s="37" t="s">
        <v>248</v>
      </c>
      <c r="F79" s="37" t="s">
        <v>78</v>
      </c>
      <c r="G79" s="105">
        <v>83898</v>
      </c>
      <c r="H79" s="89">
        <v>0</v>
      </c>
      <c r="I79" s="89">
        <v>0</v>
      </c>
    </row>
    <row r="80" spans="1:9" ht="45">
      <c r="A80" s="39" t="s">
        <v>183</v>
      </c>
      <c r="B80" s="78" t="s">
        <v>79</v>
      </c>
      <c r="C80" s="65" t="s">
        <v>210</v>
      </c>
      <c r="D80" s="37" t="s">
        <v>11</v>
      </c>
      <c r="E80" s="37" t="s">
        <v>248</v>
      </c>
      <c r="F80" s="37" t="s">
        <v>80</v>
      </c>
      <c r="G80" s="105">
        <v>83898</v>
      </c>
      <c r="H80" s="89">
        <v>0</v>
      </c>
      <c r="I80" s="89">
        <v>0</v>
      </c>
    </row>
    <row r="81" spans="1:9" ht="15.75">
      <c r="A81" s="39" t="s">
        <v>184</v>
      </c>
      <c r="B81" s="78" t="s">
        <v>6</v>
      </c>
      <c r="C81" s="65" t="s">
        <v>210</v>
      </c>
      <c r="D81" s="37" t="s">
        <v>11</v>
      </c>
      <c r="E81" s="37" t="s">
        <v>248</v>
      </c>
      <c r="F81" s="37" t="s">
        <v>7</v>
      </c>
      <c r="G81" s="105">
        <v>284191</v>
      </c>
      <c r="H81" s="89">
        <v>0</v>
      </c>
      <c r="I81" s="89">
        <v>0</v>
      </c>
    </row>
    <row r="82" spans="1:9" ht="15.75">
      <c r="A82" s="39" t="s">
        <v>185</v>
      </c>
      <c r="B82" s="78" t="s">
        <v>251</v>
      </c>
      <c r="C82" s="65" t="s">
        <v>210</v>
      </c>
      <c r="D82" s="37" t="s">
        <v>11</v>
      </c>
      <c r="E82" s="37" t="s">
        <v>248</v>
      </c>
      <c r="F82" s="37" t="s">
        <v>20</v>
      </c>
      <c r="G82" s="105">
        <v>284191</v>
      </c>
      <c r="H82" s="89">
        <v>0</v>
      </c>
      <c r="I82" s="89">
        <v>0</v>
      </c>
    </row>
    <row r="83" spans="1:9" ht="30">
      <c r="A83" s="39" t="s">
        <v>186</v>
      </c>
      <c r="B83" s="75" t="s">
        <v>252</v>
      </c>
      <c r="C83" s="65" t="s">
        <v>210</v>
      </c>
      <c r="D83" s="37" t="s">
        <v>11</v>
      </c>
      <c r="E83" s="37" t="s">
        <v>249</v>
      </c>
      <c r="F83" s="37"/>
      <c r="G83" s="105">
        <v>847.5</v>
      </c>
      <c r="H83" s="89">
        <v>0</v>
      </c>
      <c r="I83" s="89">
        <v>0</v>
      </c>
    </row>
    <row r="84" spans="1:9" ht="30">
      <c r="A84" s="39" t="s">
        <v>187</v>
      </c>
      <c r="B84" s="78" t="s">
        <v>77</v>
      </c>
      <c r="C84" s="65" t="s">
        <v>210</v>
      </c>
      <c r="D84" s="37" t="s">
        <v>11</v>
      </c>
      <c r="E84" s="37" t="s">
        <v>249</v>
      </c>
      <c r="F84" s="37" t="s">
        <v>78</v>
      </c>
      <c r="G84" s="105">
        <v>847.5</v>
      </c>
      <c r="H84" s="89">
        <v>0</v>
      </c>
      <c r="I84" s="89">
        <v>0</v>
      </c>
    </row>
    <row r="85" spans="1:9" ht="45">
      <c r="A85" s="39" t="s">
        <v>188</v>
      </c>
      <c r="B85" s="78" t="s">
        <v>79</v>
      </c>
      <c r="C85" s="65" t="s">
        <v>210</v>
      </c>
      <c r="D85" s="37" t="s">
        <v>11</v>
      </c>
      <c r="E85" s="37" t="s">
        <v>249</v>
      </c>
      <c r="F85" s="37" t="s">
        <v>80</v>
      </c>
      <c r="G85" s="105">
        <v>847.5</v>
      </c>
      <c r="H85" s="89">
        <v>0</v>
      </c>
      <c r="I85" s="89">
        <v>0</v>
      </c>
    </row>
    <row r="86" spans="1:9" s="165" customFormat="1" ht="15.75">
      <c r="A86" s="120" t="s">
        <v>189</v>
      </c>
      <c r="B86" s="121" t="s">
        <v>111</v>
      </c>
      <c r="C86" s="122" t="s">
        <v>210</v>
      </c>
      <c r="D86" s="120" t="s">
        <v>112</v>
      </c>
      <c r="E86" s="120"/>
      <c r="F86" s="120"/>
      <c r="G86" s="164">
        <f>SUM(G96+G87)</f>
        <v>1271169.3</v>
      </c>
      <c r="H86" s="164">
        <f>SUM(H96+H87)</f>
        <v>1291525</v>
      </c>
      <c r="I86" s="164">
        <f>SUM(I96+I87)</f>
        <v>1355303</v>
      </c>
    </row>
    <row r="87" spans="1:9" s="165" customFormat="1" ht="15.75">
      <c r="A87" s="120" t="s">
        <v>190</v>
      </c>
      <c r="B87" s="121" t="s">
        <v>40</v>
      </c>
      <c r="C87" s="122" t="s">
        <v>210</v>
      </c>
      <c r="D87" s="120" t="s">
        <v>113</v>
      </c>
      <c r="E87" s="120"/>
      <c r="F87" s="120"/>
      <c r="G87" s="164">
        <f>SUM(G93+G88)</f>
        <v>104242</v>
      </c>
      <c r="H87" s="164">
        <f aca="true" t="shared" si="7" ref="H87:I89">H88</f>
        <v>67960</v>
      </c>
      <c r="I87" s="164">
        <f t="shared" si="7"/>
        <v>67960</v>
      </c>
    </row>
    <row r="88" spans="1:9" s="165" customFormat="1" ht="30">
      <c r="A88" s="166" t="s">
        <v>191</v>
      </c>
      <c r="B88" s="121" t="s">
        <v>226</v>
      </c>
      <c r="C88" s="122" t="s">
        <v>210</v>
      </c>
      <c r="D88" s="120" t="s">
        <v>113</v>
      </c>
      <c r="E88" s="120" t="s">
        <v>225</v>
      </c>
      <c r="F88" s="120"/>
      <c r="G88" s="164">
        <f>SUM(G89+G91)</f>
        <v>79242</v>
      </c>
      <c r="H88" s="164">
        <f>SUM(H89)</f>
        <v>67960</v>
      </c>
      <c r="I88" s="164">
        <f>SUM(I90)</f>
        <v>67960</v>
      </c>
    </row>
    <row r="89" spans="1:9" s="165" customFormat="1" ht="30">
      <c r="A89" s="166" t="s">
        <v>192</v>
      </c>
      <c r="B89" s="121" t="s">
        <v>77</v>
      </c>
      <c r="C89" s="122" t="s">
        <v>210</v>
      </c>
      <c r="D89" s="120" t="s">
        <v>113</v>
      </c>
      <c r="E89" s="120" t="s">
        <v>225</v>
      </c>
      <c r="F89" s="120" t="s">
        <v>78</v>
      </c>
      <c r="G89" s="164">
        <f>G90</f>
        <v>72050</v>
      </c>
      <c r="H89" s="164">
        <f t="shared" si="7"/>
        <v>67960</v>
      </c>
      <c r="I89" s="164">
        <f t="shared" si="7"/>
        <v>67960</v>
      </c>
    </row>
    <row r="90" spans="1:9" s="165" customFormat="1" ht="45">
      <c r="A90" s="120" t="s">
        <v>193</v>
      </c>
      <c r="B90" s="121" t="s">
        <v>79</v>
      </c>
      <c r="C90" s="122" t="s">
        <v>210</v>
      </c>
      <c r="D90" s="120" t="s">
        <v>113</v>
      </c>
      <c r="E90" s="120" t="s">
        <v>225</v>
      </c>
      <c r="F90" s="120" t="s">
        <v>131</v>
      </c>
      <c r="G90" s="123">
        <v>72050</v>
      </c>
      <c r="H90" s="123">
        <v>67960</v>
      </c>
      <c r="I90" s="123">
        <v>67960</v>
      </c>
    </row>
    <row r="91" spans="1:9" s="165" customFormat="1" ht="15.75">
      <c r="A91" s="120" t="s">
        <v>215</v>
      </c>
      <c r="B91" s="167" t="s">
        <v>261</v>
      </c>
      <c r="C91" s="122" t="s">
        <v>210</v>
      </c>
      <c r="D91" s="120" t="s">
        <v>113</v>
      </c>
      <c r="E91" s="120" t="s">
        <v>225</v>
      </c>
      <c r="F91" s="120" t="s">
        <v>260</v>
      </c>
      <c r="G91" s="123">
        <v>7192</v>
      </c>
      <c r="H91" s="123">
        <v>0</v>
      </c>
      <c r="I91" s="123">
        <v>0</v>
      </c>
    </row>
    <row r="92" spans="1:9" s="165" customFormat="1" ht="30">
      <c r="A92" s="120" t="s">
        <v>216</v>
      </c>
      <c r="B92" s="168" t="s">
        <v>259</v>
      </c>
      <c r="C92" s="122" t="s">
        <v>210</v>
      </c>
      <c r="D92" s="120" t="s">
        <v>113</v>
      </c>
      <c r="E92" s="120" t="s">
        <v>225</v>
      </c>
      <c r="F92" s="120" t="s">
        <v>258</v>
      </c>
      <c r="G92" s="123">
        <v>7192</v>
      </c>
      <c r="H92" s="123">
        <v>0</v>
      </c>
      <c r="I92" s="123">
        <v>0</v>
      </c>
    </row>
    <row r="93" spans="1:9" s="165" customFormat="1" ht="15.75">
      <c r="A93" s="120" t="s">
        <v>217</v>
      </c>
      <c r="B93" s="121" t="s">
        <v>119</v>
      </c>
      <c r="C93" s="122" t="s">
        <v>210</v>
      </c>
      <c r="D93" s="120" t="s">
        <v>113</v>
      </c>
      <c r="E93" s="120" t="s">
        <v>194</v>
      </c>
      <c r="F93" s="120"/>
      <c r="G93" s="123">
        <f>SUM(G94)</f>
        <v>25000</v>
      </c>
      <c r="H93" s="123">
        <v>0</v>
      </c>
      <c r="I93" s="123">
        <v>0</v>
      </c>
    </row>
    <row r="94" spans="1:9" s="165" customFormat="1" ht="30">
      <c r="A94" s="120" t="s">
        <v>218</v>
      </c>
      <c r="B94" s="121" t="s">
        <v>77</v>
      </c>
      <c r="C94" s="122" t="s">
        <v>210</v>
      </c>
      <c r="D94" s="120" t="s">
        <v>113</v>
      </c>
      <c r="E94" s="120" t="s">
        <v>194</v>
      </c>
      <c r="F94" s="120" t="s">
        <v>78</v>
      </c>
      <c r="G94" s="123">
        <f>SUM(G95)</f>
        <v>25000</v>
      </c>
      <c r="H94" s="123">
        <v>0</v>
      </c>
      <c r="I94" s="123">
        <v>0</v>
      </c>
    </row>
    <row r="95" spans="1:9" s="165" customFormat="1" ht="45">
      <c r="A95" s="120" t="s">
        <v>219</v>
      </c>
      <c r="B95" s="121" t="s">
        <v>79</v>
      </c>
      <c r="C95" s="122" t="s">
        <v>210</v>
      </c>
      <c r="D95" s="120" t="s">
        <v>113</v>
      </c>
      <c r="E95" s="120" t="s">
        <v>194</v>
      </c>
      <c r="F95" s="120" t="s">
        <v>131</v>
      </c>
      <c r="G95" s="123">
        <v>25000</v>
      </c>
      <c r="H95" s="123">
        <v>0</v>
      </c>
      <c r="I95" s="123">
        <v>0</v>
      </c>
    </row>
    <row r="96" spans="1:9" ht="15.75">
      <c r="A96" s="37" t="s">
        <v>220</v>
      </c>
      <c r="B96" s="78" t="s">
        <v>16</v>
      </c>
      <c r="C96" s="65" t="s">
        <v>210</v>
      </c>
      <c r="D96" s="37" t="s">
        <v>15</v>
      </c>
      <c r="E96" s="37"/>
      <c r="F96" s="37"/>
      <c r="G96" s="105">
        <f>SUM(G103+G100+G97)</f>
        <v>1166927.3</v>
      </c>
      <c r="H96" s="105">
        <f aca="true" t="shared" si="8" ref="H96:I98">H97</f>
        <v>1223565</v>
      </c>
      <c r="I96" s="105">
        <f t="shared" si="8"/>
        <v>1287343</v>
      </c>
    </row>
    <row r="97" spans="1:9" ht="30">
      <c r="A97" s="39" t="s">
        <v>221</v>
      </c>
      <c r="B97" s="106" t="s">
        <v>245</v>
      </c>
      <c r="C97" s="65" t="s">
        <v>210</v>
      </c>
      <c r="D97" s="37" t="s">
        <v>15</v>
      </c>
      <c r="E97" s="37" t="s">
        <v>202</v>
      </c>
      <c r="F97" s="37"/>
      <c r="G97" s="105">
        <f>SUM(G98)</f>
        <v>1160430</v>
      </c>
      <c r="H97" s="105">
        <f>SUM(H98)</f>
        <v>1223565</v>
      </c>
      <c r="I97" s="105">
        <f>SUM(I98)</f>
        <v>1287343</v>
      </c>
    </row>
    <row r="98" spans="1:9" ht="30">
      <c r="A98" s="39" t="s">
        <v>222</v>
      </c>
      <c r="B98" s="78" t="s">
        <v>77</v>
      </c>
      <c r="C98" s="65" t="s">
        <v>210</v>
      </c>
      <c r="D98" s="37" t="s">
        <v>15</v>
      </c>
      <c r="E98" s="37" t="s">
        <v>202</v>
      </c>
      <c r="F98" s="37" t="s">
        <v>78</v>
      </c>
      <c r="G98" s="105">
        <f>G99</f>
        <v>1160430</v>
      </c>
      <c r="H98" s="105">
        <f t="shared" si="8"/>
        <v>1223565</v>
      </c>
      <c r="I98" s="105">
        <f t="shared" si="8"/>
        <v>1287343</v>
      </c>
    </row>
    <row r="99" spans="1:9" ht="45">
      <c r="A99" s="37" t="s">
        <v>223</v>
      </c>
      <c r="B99" s="78" t="s">
        <v>79</v>
      </c>
      <c r="C99" s="65" t="s">
        <v>210</v>
      </c>
      <c r="D99" s="37" t="s">
        <v>15</v>
      </c>
      <c r="E99" s="37" t="s">
        <v>202</v>
      </c>
      <c r="F99" s="37" t="s">
        <v>131</v>
      </c>
      <c r="G99" s="89">
        <v>1160430</v>
      </c>
      <c r="H99" s="89">
        <v>1223565</v>
      </c>
      <c r="I99" s="89">
        <v>1287343</v>
      </c>
    </row>
    <row r="100" spans="1:9" ht="15.75">
      <c r="A100" s="37" t="s">
        <v>224</v>
      </c>
      <c r="B100" s="163" t="s">
        <v>305</v>
      </c>
      <c r="C100" s="65" t="s">
        <v>210</v>
      </c>
      <c r="D100" s="37" t="s">
        <v>15</v>
      </c>
      <c r="E100" s="37" t="s">
        <v>303</v>
      </c>
      <c r="F100" s="37"/>
      <c r="G100" s="89">
        <f>SUM(G101)</f>
        <v>5000</v>
      </c>
      <c r="H100" s="89">
        <v>0</v>
      </c>
      <c r="I100" s="89">
        <v>0</v>
      </c>
    </row>
    <row r="101" spans="1:9" ht="30">
      <c r="A101" s="37" t="s">
        <v>263</v>
      </c>
      <c r="B101" s="78" t="s">
        <v>77</v>
      </c>
      <c r="C101" s="65" t="s">
        <v>210</v>
      </c>
      <c r="D101" s="37" t="s">
        <v>15</v>
      </c>
      <c r="E101" s="37" t="s">
        <v>303</v>
      </c>
      <c r="F101" s="37" t="s">
        <v>78</v>
      </c>
      <c r="G101" s="89">
        <f>SUM(G102)</f>
        <v>5000</v>
      </c>
      <c r="H101" s="89">
        <v>0</v>
      </c>
      <c r="I101" s="89">
        <v>0</v>
      </c>
    </row>
    <row r="102" spans="1:9" ht="45">
      <c r="A102" s="37" t="s">
        <v>264</v>
      </c>
      <c r="B102" s="78" t="s">
        <v>79</v>
      </c>
      <c r="C102" s="65" t="s">
        <v>210</v>
      </c>
      <c r="D102" s="37" t="s">
        <v>15</v>
      </c>
      <c r="E102" s="37" t="s">
        <v>303</v>
      </c>
      <c r="F102" s="37" t="s">
        <v>131</v>
      </c>
      <c r="G102" s="89">
        <v>5000</v>
      </c>
      <c r="H102" s="89">
        <v>0</v>
      </c>
      <c r="I102" s="89">
        <v>0</v>
      </c>
    </row>
    <row r="103" spans="1:9" ht="30">
      <c r="A103" s="37" t="s">
        <v>265</v>
      </c>
      <c r="B103" s="163" t="s">
        <v>306</v>
      </c>
      <c r="C103" s="65" t="s">
        <v>210</v>
      </c>
      <c r="D103" s="37" t="s">
        <v>15</v>
      </c>
      <c r="E103" s="37" t="s">
        <v>304</v>
      </c>
      <c r="F103" s="37"/>
      <c r="G103" s="89">
        <f>SUM(G104)</f>
        <v>1497.3</v>
      </c>
      <c r="H103" s="89">
        <v>0</v>
      </c>
      <c r="I103" s="89">
        <v>0</v>
      </c>
    </row>
    <row r="104" spans="1:9" ht="30">
      <c r="A104" s="37" t="s">
        <v>266</v>
      </c>
      <c r="B104" s="78" t="s">
        <v>77</v>
      </c>
      <c r="C104" s="65" t="s">
        <v>210</v>
      </c>
      <c r="D104" s="37" t="s">
        <v>15</v>
      </c>
      <c r="E104" s="37" t="s">
        <v>304</v>
      </c>
      <c r="F104" s="37" t="s">
        <v>78</v>
      </c>
      <c r="G104" s="89">
        <f>SUM(G105)</f>
        <v>1497.3</v>
      </c>
      <c r="H104" s="89">
        <v>0</v>
      </c>
      <c r="I104" s="89">
        <v>0</v>
      </c>
    </row>
    <row r="105" spans="1:9" ht="45">
      <c r="A105" s="37" t="s">
        <v>267</v>
      </c>
      <c r="B105" s="78" t="s">
        <v>79</v>
      </c>
      <c r="C105" s="65" t="s">
        <v>210</v>
      </c>
      <c r="D105" s="37" t="s">
        <v>15</v>
      </c>
      <c r="E105" s="37" t="s">
        <v>304</v>
      </c>
      <c r="F105" s="37" t="s">
        <v>131</v>
      </c>
      <c r="G105" s="89">
        <v>1497.3</v>
      </c>
      <c r="H105" s="89">
        <v>0</v>
      </c>
      <c r="I105" s="89">
        <v>0</v>
      </c>
    </row>
    <row r="106" spans="1:9" ht="15.75">
      <c r="A106" s="37" t="s">
        <v>268</v>
      </c>
      <c r="B106" s="78" t="s">
        <v>26</v>
      </c>
      <c r="C106" s="65" t="s">
        <v>210</v>
      </c>
      <c r="D106" s="37" t="s">
        <v>87</v>
      </c>
      <c r="E106" s="37"/>
      <c r="F106" s="37"/>
      <c r="G106" s="105">
        <f aca="true" t="shared" si="9" ref="G106:I109">G107</f>
        <v>873102</v>
      </c>
      <c r="H106" s="105">
        <f t="shared" si="9"/>
        <v>889294.79</v>
      </c>
      <c r="I106" s="105">
        <f t="shared" si="9"/>
        <v>889294.79</v>
      </c>
    </row>
    <row r="107" spans="1:9" ht="15.75">
      <c r="A107" s="39" t="s">
        <v>269</v>
      </c>
      <c r="B107" s="78" t="s">
        <v>41</v>
      </c>
      <c r="C107" s="65" t="s">
        <v>210</v>
      </c>
      <c r="D107" s="37" t="s">
        <v>88</v>
      </c>
      <c r="E107" s="37"/>
      <c r="F107" s="37"/>
      <c r="G107" s="105">
        <f t="shared" si="9"/>
        <v>873102</v>
      </c>
      <c r="H107" s="105">
        <f t="shared" si="9"/>
        <v>889294.79</v>
      </c>
      <c r="I107" s="105">
        <f t="shared" si="9"/>
        <v>889294.79</v>
      </c>
    </row>
    <row r="108" spans="1:9" ht="30">
      <c r="A108" s="37" t="s">
        <v>270</v>
      </c>
      <c r="B108" s="78" t="s">
        <v>231</v>
      </c>
      <c r="C108" s="65" t="s">
        <v>210</v>
      </c>
      <c r="D108" s="37" t="s">
        <v>88</v>
      </c>
      <c r="E108" s="37" t="s">
        <v>203</v>
      </c>
      <c r="F108" s="37"/>
      <c r="G108" s="105">
        <f t="shared" si="9"/>
        <v>873102</v>
      </c>
      <c r="H108" s="105">
        <f t="shared" si="9"/>
        <v>889294.79</v>
      </c>
      <c r="I108" s="105">
        <f t="shared" si="9"/>
        <v>889294.79</v>
      </c>
    </row>
    <row r="109" spans="1:9" ht="30">
      <c r="A109" s="37" t="s">
        <v>271</v>
      </c>
      <c r="B109" s="78" t="s">
        <v>12</v>
      </c>
      <c r="C109" s="65" t="s">
        <v>210</v>
      </c>
      <c r="D109" s="37" t="s">
        <v>88</v>
      </c>
      <c r="E109" s="37" t="s">
        <v>204</v>
      </c>
      <c r="F109" s="37"/>
      <c r="G109" s="105">
        <f t="shared" si="9"/>
        <v>873102</v>
      </c>
      <c r="H109" s="105">
        <f t="shared" si="9"/>
        <v>889294.79</v>
      </c>
      <c r="I109" s="105">
        <f t="shared" si="9"/>
        <v>889294.79</v>
      </c>
    </row>
    <row r="110" spans="1:9" ht="30">
      <c r="A110" s="39" t="s">
        <v>272</v>
      </c>
      <c r="B110" s="78" t="s">
        <v>23</v>
      </c>
      <c r="C110" s="65" t="s">
        <v>210</v>
      </c>
      <c r="D110" s="37" t="s">
        <v>88</v>
      </c>
      <c r="E110" s="37" t="s">
        <v>205</v>
      </c>
      <c r="F110" s="37"/>
      <c r="G110" s="105">
        <f aca="true" t="shared" si="10" ref="G110:I111">G111</f>
        <v>873102</v>
      </c>
      <c r="H110" s="105">
        <f t="shared" si="10"/>
        <v>889294.79</v>
      </c>
      <c r="I110" s="105">
        <f t="shared" si="10"/>
        <v>889294.79</v>
      </c>
    </row>
    <row r="111" spans="1:9" ht="45">
      <c r="A111" s="37" t="s">
        <v>273</v>
      </c>
      <c r="B111" s="78" t="s">
        <v>120</v>
      </c>
      <c r="C111" s="65" t="s">
        <v>210</v>
      </c>
      <c r="D111" s="37" t="s">
        <v>88</v>
      </c>
      <c r="E111" s="37" t="s">
        <v>205</v>
      </c>
      <c r="F111" s="37" t="s">
        <v>121</v>
      </c>
      <c r="G111" s="105">
        <f t="shared" si="10"/>
        <v>873102</v>
      </c>
      <c r="H111" s="105">
        <f t="shared" si="10"/>
        <v>889294.79</v>
      </c>
      <c r="I111" s="105">
        <f t="shared" si="10"/>
        <v>889294.79</v>
      </c>
    </row>
    <row r="112" spans="1:9" ht="15.75">
      <c r="A112" s="37" t="s">
        <v>274</v>
      </c>
      <c r="B112" s="78" t="s">
        <v>83</v>
      </c>
      <c r="C112" s="65" t="s">
        <v>210</v>
      </c>
      <c r="D112" s="37" t="s">
        <v>88</v>
      </c>
      <c r="E112" s="37" t="s">
        <v>205</v>
      </c>
      <c r="F112" s="37" t="s">
        <v>84</v>
      </c>
      <c r="G112" s="89">
        <v>873102</v>
      </c>
      <c r="H112" s="89">
        <v>889294.79</v>
      </c>
      <c r="I112" s="89">
        <v>889294.79</v>
      </c>
    </row>
    <row r="113" spans="1:9" ht="15.75">
      <c r="A113" s="39" t="s">
        <v>275</v>
      </c>
      <c r="B113" s="78" t="s">
        <v>85</v>
      </c>
      <c r="C113" s="65" t="s">
        <v>210</v>
      </c>
      <c r="D113" s="37" t="s">
        <v>43</v>
      </c>
      <c r="E113" s="37"/>
      <c r="F113" s="37"/>
      <c r="G113" s="105">
        <f>G114</f>
        <v>20724</v>
      </c>
      <c r="H113" s="105">
        <f>H114</f>
        <v>20724</v>
      </c>
      <c r="I113" s="105">
        <f>I114</f>
        <v>20724</v>
      </c>
    </row>
    <row r="114" spans="1:9" ht="30">
      <c r="A114" s="37" t="s">
        <v>276</v>
      </c>
      <c r="B114" s="75" t="s">
        <v>125</v>
      </c>
      <c r="C114" s="65" t="s">
        <v>210</v>
      </c>
      <c r="D114" s="37" t="s">
        <v>48</v>
      </c>
      <c r="E114" s="37"/>
      <c r="F114" s="37"/>
      <c r="G114" s="105">
        <f aca="true" t="shared" si="11" ref="G114:I118">G115</f>
        <v>20724</v>
      </c>
      <c r="H114" s="105">
        <f t="shared" si="11"/>
        <v>20724</v>
      </c>
      <c r="I114" s="105">
        <f t="shared" si="11"/>
        <v>20724</v>
      </c>
    </row>
    <row r="115" spans="1:9" ht="45">
      <c r="A115" s="37" t="s">
        <v>74</v>
      </c>
      <c r="B115" s="78" t="s">
        <v>232</v>
      </c>
      <c r="C115" s="65" t="s">
        <v>210</v>
      </c>
      <c r="D115" s="37" t="s">
        <v>48</v>
      </c>
      <c r="E115" s="37" t="s">
        <v>196</v>
      </c>
      <c r="F115" s="37"/>
      <c r="G115" s="105">
        <f t="shared" si="11"/>
        <v>20724</v>
      </c>
      <c r="H115" s="105">
        <f t="shared" si="11"/>
        <v>20724</v>
      </c>
      <c r="I115" s="105">
        <f t="shared" si="11"/>
        <v>20724</v>
      </c>
    </row>
    <row r="116" spans="1:9" ht="30">
      <c r="A116" s="39" t="s">
        <v>277</v>
      </c>
      <c r="B116" s="78" t="s">
        <v>143</v>
      </c>
      <c r="C116" s="65" t="s">
        <v>210</v>
      </c>
      <c r="D116" s="37" t="s">
        <v>48</v>
      </c>
      <c r="E116" s="37" t="s">
        <v>206</v>
      </c>
      <c r="F116" s="37"/>
      <c r="G116" s="105">
        <f t="shared" si="11"/>
        <v>20724</v>
      </c>
      <c r="H116" s="105">
        <f t="shared" si="11"/>
        <v>20724</v>
      </c>
      <c r="I116" s="105">
        <f t="shared" si="11"/>
        <v>20724</v>
      </c>
    </row>
    <row r="117" spans="1:9" ht="30">
      <c r="A117" s="37" t="s">
        <v>278</v>
      </c>
      <c r="B117" s="78" t="s">
        <v>3</v>
      </c>
      <c r="C117" s="65" t="s">
        <v>210</v>
      </c>
      <c r="D117" s="37" t="s">
        <v>48</v>
      </c>
      <c r="E117" s="37" t="s">
        <v>207</v>
      </c>
      <c r="F117" s="37"/>
      <c r="G117" s="105">
        <f t="shared" si="11"/>
        <v>20724</v>
      </c>
      <c r="H117" s="105">
        <f t="shared" si="11"/>
        <v>20724</v>
      </c>
      <c r="I117" s="105">
        <f t="shared" si="11"/>
        <v>20724</v>
      </c>
    </row>
    <row r="118" spans="1:9" ht="15.75">
      <c r="A118" s="37" t="s">
        <v>279</v>
      </c>
      <c r="B118" s="78" t="s">
        <v>6</v>
      </c>
      <c r="C118" s="65" t="s">
        <v>210</v>
      </c>
      <c r="D118" s="37" t="s">
        <v>48</v>
      </c>
      <c r="E118" s="37" t="s">
        <v>207</v>
      </c>
      <c r="F118" s="37" t="s">
        <v>7</v>
      </c>
      <c r="G118" s="105">
        <f t="shared" si="11"/>
        <v>20724</v>
      </c>
      <c r="H118" s="105">
        <f t="shared" si="11"/>
        <v>20724</v>
      </c>
      <c r="I118" s="105">
        <f t="shared" si="11"/>
        <v>20724</v>
      </c>
    </row>
    <row r="119" spans="1:9" ht="15.75">
      <c r="A119" s="39" t="s">
        <v>280</v>
      </c>
      <c r="B119" s="78" t="s">
        <v>21</v>
      </c>
      <c r="C119" s="65" t="s">
        <v>210</v>
      </c>
      <c r="D119" s="37" t="s">
        <v>48</v>
      </c>
      <c r="E119" s="37" t="s">
        <v>207</v>
      </c>
      <c r="F119" s="37" t="s">
        <v>20</v>
      </c>
      <c r="G119" s="89">
        <v>20724</v>
      </c>
      <c r="H119" s="89">
        <v>20724</v>
      </c>
      <c r="I119" s="89">
        <v>20724</v>
      </c>
    </row>
    <row r="120" spans="1:9" ht="15.75">
      <c r="A120" s="37" t="s">
        <v>281</v>
      </c>
      <c r="B120" s="68" t="s">
        <v>144</v>
      </c>
      <c r="C120" s="65" t="s">
        <v>210</v>
      </c>
      <c r="D120" s="65"/>
      <c r="E120" s="65"/>
      <c r="F120" s="65"/>
      <c r="G120" s="67">
        <v>0</v>
      </c>
      <c r="H120" s="67">
        <v>120382</v>
      </c>
      <c r="I120" s="67">
        <v>242552</v>
      </c>
    </row>
    <row r="121" spans="1:9" ht="15.75">
      <c r="A121" s="37" t="s">
        <v>282</v>
      </c>
      <c r="B121" s="68" t="s">
        <v>22</v>
      </c>
      <c r="C121" s="65" t="s">
        <v>210</v>
      </c>
      <c r="D121" s="65"/>
      <c r="E121" s="66"/>
      <c r="F121" s="65"/>
      <c r="G121" s="67">
        <f>SUM(G13+G47+G55+G70+G86+G106+G113)</f>
        <v>4870243.72</v>
      </c>
      <c r="H121" s="67">
        <f>SUM(H13+H47+H55+H70+H86+H106+H113+H120)</f>
        <v>4692809.79</v>
      </c>
      <c r="I121" s="67">
        <f>SUM(I13+I47+I55+I70+I86+I106+I113+I120)</f>
        <v>4938484.59</v>
      </c>
    </row>
    <row r="127" ht="15.75">
      <c r="G127" s="31"/>
    </row>
  </sheetData>
  <sheetProtection/>
  <mergeCells count="6">
    <mergeCell ref="A6:I6"/>
    <mergeCell ref="A7:I7"/>
    <mergeCell ref="G1:I1"/>
    <mergeCell ref="G2:I2"/>
    <mergeCell ref="G3:I3"/>
    <mergeCell ref="G4:I4"/>
  </mergeCells>
  <printOptions/>
  <pageMargins left="0.7874015748031497" right="0.3937007874015748" top="0.5905511811023623" bottom="0.5838541666666667" header="0.3937007874015748" footer="0.3937007874015748"/>
  <pageSetup horizontalDpi="600" verticalDpi="600" orientation="landscape" paperSize="9" scale="9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68"/>
  <sheetViews>
    <sheetView tabSelected="1" zoomScale="80" zoomScaleNormal="80" zoomScalePageLayoutView="0" workbookViewId="0" topLeftCell="A11">
      <selection activeCell="F11" sqref="F11:F12"/>
    </sheetView>
  </sheetViews>
  <sheetFormatPr defaultColWidth="9.00390625" defaultRowHeight="12.75"/>
  <cols>
    <col min="1" max="1" width="4.375" style="41" customWidth="1"/>
    <col min="2" max="2" width="60.625" style="42" customWidth="1"/>
    <col min="3" max="3" width="13.375" style="43" customWidth="1"/>
    <col min="4" max="4" width="7.875" style="43" customWidth="1"/>
    <col min="5" max="5" width="8.75390625" style="43" customWidth="1"/>
    <col min="6" max="6" width="15.125" style="51" customWidth="1"/>
    <col min="7" max="7" width="14.00390625" style="45" bestFit="1" customWidth="1"/>
    <col min="8" max="8" width="15.875" style="45" customWidth="1"/>
    <col min="9" max="16384" width="9.125" style="45" customWidth="1"/>
  </cols>
  <sheetData>
    <row r="2" spans="4:8" ht="15.75">
      <c r="D2" s="44"/>
      <c r="F2" s="52"/>
      <c r="G2" s="181" t="s">
        <v>327</v>
      </c>
      <c r="H2" s="181"/>
    </row>
    <row r="3" spans="4:8" ht="15.75">
      <c r="D3" s="44"/>
      <c r="F3" s="53"/>
      <c r="G3" s="4" t="s">
        <v>214</v>
      </c>
      <c r="H3" s="4"/>
    </row>
    <row r="4" spans="4:8" ht="15.75">
      <c r="D4" s="46"/>
      <c r="F4" s="54"/>
      <c r="G4" s="4" t="s">
        <v>38</v>
      </c>
      <c r="H4" s="4"/>
    </row>
    <row r="5" spans="4:8" ht="15.75">
      <c r="D5" s="47"/>
      <c r="F5" s="55"/>
      <c r="G5" s="4" t="s">
        <v>328</v>
      </c>
      <c r="H5" s="4"/>
    </row>
    <row r="6" spans="4:8" ht="15.75">
      <c r="D6" s="47"/>
      <c r="F6" s="55"/>
      <c r="G6" s="4"/>
      <c r="H6" s="4"/>
    </row>
    <row r="7" spans="1:8" ht="34.5" customHeight="1">
      <c r="A7" s="179" t="s">
        <v>244</v>
      </c>
      <c r="B7" s="179"/>
      <c r="C7" s="179"/>
      <c r="D7" s="179"/>
      <c r="E7" s="179"/>
      <c r="F7" s="179"/>
      <c r="G7" s="179"/>
      <c r="H7" s="179"/>
    </row>
    <row r="8" spans="1:8" ht="14.25" customHeight="1">
      <c r="A8" s="180" t="s">
        <v>138</v>
      </c>
      <c r="B8" s="180"/>
      <c r="C8" s="180"/>
      <c r="D8" s="180"/>
      <c r="E8" s="180"/>
      <c r="F8" s="180"/>
      <c r="G8" s="180"/>
      <c r="H8" s="180"/>
    </row>
    <row r="9" spans="1:6" ht="12.75">
      <c r="A9" s="49"/>
      <c r="B9" s="48"/>
      <c r="C9" s="48"/>
      <c r="D9" s="48"/>
      <c r="E9" s="48"/>
      <c r="F9" s="56"/>
    </row>
    <row r="10" ht="12.75">
      <c r="H10" s="50" t="s">
        <v>128</v>
      </c>
    </row>
    <row r="11" spans="1:8" ht="38.25">
      <c r="A11" s="36" t="s">
        <v>92</v>
      </c>
      <c r="B11" s="36" t="s">
        <v>68</v>
      </c>
      <c r="C11" s="37" t="s">
        <v>36</v>
      </c>
      <c r="D11" s="37" t="s">
        <v>37</v>
      </c>
      <c r="E11" s="37" t="s">
        <v>70</v>
      </c>
      <c r="F11" s="57" t="s">
        <v>329</v>
      </c>
      <c r="G11" s="38" t="s">
        <v>134</v>
      </c>
      <c r="H11" s="38" t="s">
        <v>137</v>
      </c>
    </row>
    <row r="12" spans="1:8" ht="12.75">
      <c r="A12" s="39" t="s">
        <v>95</v>
      </c>
      <c r="B12" s="37" t="s">
        <v>96</v>
      </c>
      <c r="C12" s="39" t="s">
        <v>97</v>
      </c>
      <c r="D12" s="37" t="s">
        <v>98</v>
      </c>
      <c r="E12" s="39" t="s">
        <v>99</v>
      </c>
      <c r="F12" s="37" t="s">
        <v>100</v>
      </c>
      <c r="G12" s="39" t="s">
        <v>101</v>
      </c>
      <c r="H12" s="37" t="s">
        <v>105</v>
      </c>
    </row>
    <row r="13" spans="1:8" ht="42.75">
      <c r="A13" s="37" t="s">
        <v>95</v>
      </c>
      <c r="B13" s="68" t="s">
        <v>233</v>
      </c>
      <c r="C13" s="82" t="s">
        <v>196</v>
      </c>
      <c r="D13" s="82" t="s">
        <v>71</v>
      </c>
      <c r="E13" s="82" t="s">
        <v>71</v>
      </c>
      <c r="F13" s="83">
        <f>F14+F30+F54+F60</f>
        <v>1809058.21</v>
      </c>
      <c r="G13" s="83">
        <f>G14+G30+G54+G60</f>
        <v>1353022</v>
      </c>
      <c r="H13" s="83">
        <f>H14+H30+H54+H60</f>
        <v>1420988</v>
      </c>
    </row>
    <row r="14" spans="1:8" ht="30">
      <c r="A14" s="37" t="s">
        <v>96</v>
      </c>
      <c r="B14" s="84" t="s">
        <v>2</v>
      </c>
      <c r="C14" s="87" t="s">
        <v>201</v>
      </c>
      <c r="D14" s="87"/>
      <c r="E14" s="87"/>
      <c r="F14" s="88">
        <f>SUM(F15+F20+F25)</f>
        <v>1166927.3</v>
      </c>
      <c r="G14" s="88">
        <f aca="true" t="shared" si="0" ref="F14:H16">G15</f>
        <v>1223565</v>
      </c>
      <c r="H14" s="88">
        <f t="shared" si="0"/>
        <v>1287343</v>
      </c>
    </row>
    <row r="15" spans="1:8" ht="15">
      <c r="A15" s="37" t="s">
        <v>97</v>
      </c>
      <c r="B15" s="78" t="s">
        <v>245</v>
      </c>
      <c r="C15" s="65" t="s">
        <v>202</v>
      </c>
      <c r="D15" s="65"/>
      <c r="E15" s="65"/>
      <c r="F15" s="89">
        <f t="shared" si="0"/>
        <v>1160430</v>
      </c>
      <c r="G15" s="89">
        <f t="shared" si="0"/>
        <v>1223565</v>
      </c>
      <c r="H15" s="89">
        <f t="shared" si="0"/>
        <v>1287343</v>
      </c>
    </row>
    <row r="16" spans="1:8" ht="30">
      <c r="A16" s="37" t="s">
        <v>98</v>
      </c>
      <c r="B16" s="78" t="s">
        <v>77</v>
      </c>
      <c r="C16" s="65" t="s">
        <v>202</v>
      </c>
      <c r="D16" s="65" t="s">
        <v>78</v>
      </c>
      <c r="E16" s="65"/>
      <c r="F16" s="89">
        <f t="shared" si="0"/>
        <v>1160430</v>
      </c>
      <c r="G16" s="89">
        <f t="shared" si="0"/>
        <v>1223565</v>
      </c>
      <c r="H16" s="89">
        <f t="shared" si="0"/>
        <v>1287343</v>
      </c>
    </row>
    <row r="17" spans="1:8" ht="30">
      <c r="A17" s="37" t="s">
        <v>99</v>
      </c>
      <c r="B17" s="78" t="s">
        <v>79</v>
      </c>
      <c r="C17" s="65" t="s">
        <v>202</v>
      </c>
      <c r="D17" s="65" t="s">
        <v>80</v>
      </c>
      <c r="E17" s="65"/>
      <c r="F17" s="89">
        <f>F19</f>
        <v>1160430</v>
      </c>
      <c r="G17" s="89">
        <f>G19</f>
        <v>1223565</v>
      </c>
      <c r="H17" s="89">
        <f>H19</f>
        <v>1287343</v>
      </c>
    </row>
    <row r="18" spans="1:8" ht="15">
      <c r="A18" s="37" t="s">
        <v>100</v>
      </c>
      <c r="B18" s="78" t="s">
        <v>111</v>
      </c>
      <c r="C18" s="65" t="s">
        <v>202</v>
      </c>
      <c r="D18" s="65" t="s">
        <v>80</v>
      </c>
      <c r="E18" s="65" t="s">
        <v>112</v>
      </c>
      <c r="F18" s="89">
        <f>F19</f>
        <v>1160430</v>
      </c>
      <c r="G18" s="89">
        <f>G19</f>
        <v>1223565</v>
      </c>
      <c r="H18" s="89">
        <f>H19</f>
        <v>1287343</v>
      </c>
    </row>
    <row r="19" spans="1:8" ht="15">
      <c r="A19" s="37" t="s">
        <v>101</v>
      </c>
      <c r="B19" s="78" t="s">
        <v>16</v>
      </c>
      <c r="C19" s="65" t="s">
        <v>202</v>
      </c>
      <c r="D19" s="65" t="s">
        <v>80</v>
      </c>
      <c r="E19" s="65" t="s">
        <v>15</v>
      </c>
      <c r="F19" s="89">
        <f>'прил 6'!G99</f>
        <v>1160430</v>
      </c>
      <c r="G19" s="89">
        <f>'прил 6'!H99</f>
        <v>1223565</v>
      </c>
      <c r="H19" s="89">
        <f>'прил 6'!I99</f>
        <v>1287343</v>
      </c>
    </row>
    <row r="20" spans="1:8" ht="15">
      <c r="A20" s="37" t="s">
        <v>105</v>
      </c>
      <c r="B20" s="163" t="s">
        <v>305</v>
      </c>
      <c r="C20" s="161" t="s">
        <v>303</v>
      </c>
      <c r="D20" s="161"/>
      <c r="E20" s="161"/>
      <c r="F20" s="162">
        <f aca="true" t="shared" si="1" ref="F20:H21">F21</f>
        <v>1497.3</v>
      </c>
      <c r="G20" s="162">
        <f t="shared" si="1"/>
        <v>0</v>
      </c>
      <c r="H20" s="162">
        <f t="shared" si="1"/>
        <v>0</v>
      </c>
    </row>
    <row r="21" spans="1:8" ht="30">
      <c r="A21" s="37" t="s">
        <v>106</v>
      </c>
      <c r="B21" s="160" t="s">
        <v>77</v>
      </c>
      <c r="C21" s="161" t="s">
        <v>303</v>
      </c>
      <c r="D21" s="161" t="s">
        <v>78</v>
      </c>
      <c r="E21" s="161"/>
      <c r="F21" s="162">
        <f t="shared" si="1"/>
        <v>1497.3</v>
      </c>
      <c r="G21" s="162">
        <f t="shared" si="1"/>
        <v>0</v>
      </c>
      <c r="H21" s="162">
        <f t="shared" si="1"/>
        <v>0</v>
      </c>
    </row>
    <row r="22" spans="1:8" ht="30">
      <c r="A22" s="37" t="s">
        <v>107</v>
      </c>
      <c r="B22" s="160" t="s">
        <v>79</v>
      </c>
      <c r="C22" s="161" t="s">
        <v>303</v>
      </c>
      <c r="D22" s="161" t="s">
        <v>80</v>
      </c>
      <c r="E22" s="161"/>
      <c r="F22" s="162">
        <f>F24</f>
        <v>1497.3</v>
      </c>
      <c r="G22" s="162">
        <f>G24</f>
        <v>0</v>
      </c>
      <c r="H22" s="162">
        <f>H24</f>
        <v>0</v>
      </c>
    </row>
    <row r="23" spans="1:8" ht="15">
      <c r="A23" s="37" t="s">
        <v>108</v>
      </c>
      <c r="B23" s="160" t="s">
        <v>111</v>
      </c>
      <c r="C23" s="161" t="s">
        <v>303</v>
      </c>
      <c r="D23" s="161" t="s">
        <v>80</v>
      </c>
      <c r="E23" s="161" t="s">
        <v>112</v>
      </c>
      <c r="F23" s="162">
        <f>F24</f>
        <v>1497.3</v>
      </c>
      <c r="G23" s="162">
        <f>G24</f>
        <v>0</v>
      </c>
      <c r="H23" s="162">
        <f>H24</f>
        <v>0</v>
      </c>
    </row>
    <row r="24" spans="1:8" ht="15">
      <c r="A24" s="37" t="s">
        <v>109</v>
      </c>
      <c r="B24" s="160" t="s">
        <v>16</v>
      </c>
      <c r="C24" s="161" t="s">
        <v>303</v>
      </c>
      <c r="D24" s="161" t="s">
        <v>80</v>
      </c>
      <c r="E24" s="161" t="s">
        <v>15</v>
      </c>
      <c r="F24" s="162">
        <f>'прил 6'!G104</f>
        <v>1497.3</v>
      </c>
      <c r="G24" s="162">
        <f>'прил 6'!H104</f>
        <v>0</v>
      </c>
      <c r="H24" s="162">
        <f>'прил 6'!I104</f>
        <v>0</v>
      </c>
    </row>
    <row r="25" spans="1:8" ht="15">
      <c r="A25" s="37" t="s">
        <v>56</v>
      </c>
      <c r="B25" s="163" t="s">
        <v>306</v>
      </c>
      <c r="C25" s="161" t="s">
        <v>304</v>
      </c>
      <c r="D25" s="161"/>
      <c r="E25" s="161"/>
      <c r="F25" s="162">
        <f aca="true" t="shared" si="2" ref="F25:H26">F26</f>
        <v>5000</v>
      </c>
      <c r="G25" s="162">
        <f t="shared" si="2"/>
        <v>0</v>
      </c>
      <c r="H25" s="162">
        <f t="shared" si="2"/>
        <v>0</v>
      </c>
    </row>
    <row r="26" spans="1:8" ht="30">
      <c r="A26" s="37" t="s">
        <v>145</v>
      </c>
      <c r="B26" s="160" t="s">
        <v>77</v>
      </c>
      <c r="C26" s="161" t="s">
        <v>304</v>
      </c>
      <c r="D26" s="161" t="s">
        <v>78</v>
      </c>
      <c r="E26" s="161"/>
      <c r="F26" s="162">
        <f t="shared" si="2"/>
        <v>5000</v>
      </c>
      <c r="G26" s="162">
        <f t="shared" si="2"/>
        <v>0</v>
      </c>
      <c r="H26" s="162">
        <f t="shared" si="2"/>
        <v>0</v>
      </c>
    </row>
    <row r="27" spans="1:8" ht="30">
      <c r="A27" s="37" t="s">
        <v>146</v>
      </c>
      <c r="B27" s="160" t="s">
        <v>79</v>
      </c>
      <c r="C27" s="161" t="s">
        <v>304</v>
      </c>
      <c r="D27" s="161" t="s">
        <v>80</v>
      </c>
      <c r="E27" s="161"/>
      <c r="F27" s="162">
        <f>F29</f>
        <v>5000</v>
      </c>
      <c r="G27" s="162">
        <f>G29</f>
        <v>0</v>
      </c>
      <c r="H27" s="162">
        <f>H29</f>
        <v>0</v>
      </c>
    </row>
    <row r="28" spans="1:8" ht="15">
      <c r="A28" s="37" t="s">
        <v>147</v>
      </c>
      <c r="B28" s="160" t="s">
        <v>111</v>
      </c>
      <c r="C28" s="161" t="s">
        <v>304</v>
      </c>
      <c r="D28" s="161" t="s">
        <v>80</v>
      </c>
      <c r="E28" s="161" t="s">
        <v>112</v>
      </c>
      <c r="F28" s="162">
        <f>F29</f>
        <v>5000</v>
      </c>
      <c r="G28" s="162">
        <f>G29</f>
        <v>0</v>
      </c>
      <c r="H28" s="162">
        <f>H29</f>
        <v>0</v>
      </c>
    </row>
    <row r="29" spans="1:8" ht="15">
      <c r="A29" s="37" t="s">
        <v>29</v>
      </c>
      <c r="B29" s="160" t="s">
        <v>16</v>
      </c>
      <c r="C29" s="161" t="s">
        <v>304</v>
      </c>
      <c r="D29" s="161" t="s">
        <v>80</v>
      </c>
      <c r="E29" s="161" t="s">
        <v>15</v>
      </c>
      <c r="F29" s="162">
        <v>5000</v>
      </c>
      <c r="G29" s="162">
        <v>0</v>
      </c>
      <c r="H29" s="162">
        <v>0</v>
      </c>
    </row>
    <row r="30" spans="1:8" ht="29.25" customHeight="1">
      <c r="A30" s="37" t="s">
        <v>148</v>
      </c>
      <c r="B30" s="84" t="s">
        <v>4</v>
      </c>
      <c r="C30" s="87" t="s">
        <v>199</v>
      </c>
      <c r="D30" s="87"/>
      <c r="E30" s="87"/>
      <c r="F30" s="88">
        <f>SUM(F49+F40+F32+F36)</f>
        <v>456220</v>
      </c>
      <c r="G30" s="88">
        <f>G31</f>
        <v>70681</v>
      </c>
      <c r="H30" s="88">
        <f>H31</f>
        <v>72966</v>
      </c>
    </row>
    <row r="31" spans="1:8" ht="15">
      <c r="A31" s="37" t="s">
        <v>30</v>
      </c>
      <c r="B31" s="78" t="s">
        <v>247</v>
      </c>
      <c r="C31" s="109" t="s">
        <v>200</v>
      </c>
      <c r="D31" s="109"/>
      <c r="E31" s="110"/>
      <c r="F31" s="83">
        <v>87283.5</v>
      </c>
      <c r="G31" s="89">
        <f aca="true" t="shared" si="3" ref="F31:H34">G32</f>
        <v>70681</v>
      </c>
      <c r="H31" s="89">
        <f t="shared" si="3"/>
        <v>72966</v>
      </c>
    </row>
    <row r="32" spans="1:8" ht="30">
      <c r="A32" s="37" t="s">
        <v>149</v>
      </c>
      <c r="B32" s="78" t="s">
        <v>246</v>
      </c>
      <c r="C32" s="109" t="s">
        <v>200</v>
      </c>
      <c r="D32" s="109" t="s">
        <v>78</v>
      </c>
      <c r="E32" s="110"/>
      <c r="F32" s="89">
        <f t="shared" si="3"/>
        <v>84412.5</v>
      </c>
      <c r="G32" s="89">
        <f t="shared" si="3"/>
        <v>70681</v>
      </c>
      <c r="H32" s="89">
        <f t="shared" si="3"/>
        <v>72966</v>
      </c>
    </row>
    <row r="33" spans="1:8" ht="30">
      <c r="A33" s="37" t="s">
        <v>150</v>
      </c>
      <c r="B33" s="78" t="s">
        <v>79</v>
      </c>
      <c r="C33" s="109" t="s">
        <v>200</v>
      </c>
      <c r="D33" s="109" t="s">
        <v>80</v>
      </c>
      <c r="E33" s="110"/>
      <c r="F33" s="89">
        <v>84412.5</v>
      </c>
      <c r="G33" s="89">
        <f t="shared" si="3"/>
        <v>70681</v>
      </c>
      <c r="H33" s="89">
        <f t="shared" si="3"/>
        <v>72966</v>
      </c>
    </row>
    <row r="34" spans="1:8" ht="15">
      <c r="A34" s="37" t="s">
        <v>31</v>
      </c>
      <c r="B34" s="77" t="s">
        <v>90</v>
      </c>
      <c r="C34" s="109" t="s">
        <v>200</v>
      </c>
      <c r="D34" s="109" t="s">
        <v>80</v>
      </c>
      <c r="E34" s="109" t="s">
        <v>91</v>
      </c>
      <c r="F34" s="89">
        <f t="shared" si="3"/>
        <v>84412.5</v>
      </c>
      <c r="G34" s="89">
        <f t="shared" si="3"/>
        <v>70681</v>
      </c>
      <c r="H34" s="89">
        <f t="shared" si="3"/>
        <v>72966</v>
      </c>
    </row>
    <row r="35" spans="1:8" ht="15">
      <c r="A35" s="37" t="s">
        <v>151</v>
      </c>
      <c r="B35" s="75" t="s">
        <v>18</v>
      </c>
      <c r="C35" s="109" t="s">
        <v>200</v>
      </c>
      <c r="D35" s="109" t="s">
        <v>80</v>
      </c>
      <c r="E35" s="109" t="s">
        <v>11</v>
      </c>
      <c r="F35" s="89">
        <v>84412.5</v>
      </c>
      <c r="G35" s="89">
        <f>'прил 6'!H75</f>
        <v>70681</v>
      </c>
      <c r="H35" s="89">
        <f>'прил 6'!I75</f>
        <v>72966</v>
      </c>
    </row>
    <row r="36" spans="1:8" ht="15">
      <c r="A36" s="37" t="s">
        <v>32</v>
      </c>
      <c r="B36" s="75" t="s">
        <v>250</v>
      </c>
      <c r="C36" s="65" t="s">
        <v>200</v>
      </c>
      <c r="D36" s="65" t="s">
        <v>7</v>
      </c>
      <c r="E36" s="65"/>
      <c r="F36" s="89">
        <v>2871</v>
      </c>
      <c r="G36" s="89">
        <v>0</v>
      </c>
      <c r="H36" s="89">
        <v>0</v>
      </c>
    </row>
    <row r="37" spans="1:8" ht="15">
      <c r="A37" s="37" t="s">
        <v>152</v>
      </c>
      <c r="B37" s="75" t="s">
        <v>251</v>
      </c>
      <c r="C37" s="65" t="s">
        <v>200</v>
      </c>
      <c r="D37" s="65" t="s">
        <v>20</v>
      </c>
      <c r="E37" s="65"/>
      <c r="F37" s="89">
        <v>2871</v>
      </c>
      <c r="G37" s="89">
        <v>0</v>
      </c>
      <c r="H37" s="89">
        <v>0</v>
      </c>
    </row>
    <row r="38" spans="1:8" ht="15">
      <c r="A38" s="37" t="s">
        <v>153</v>
      </c>
      <c r="B38" s="77" t="s">
        <v>90</v>
      </c>
      <c r="C38" s="65" t="s">
        <v>200</v>
      </c>
      <c r="D38" s="65" t="s">
        <v>20</v>
      </c>
      <c r="E38" s="65" t="s">
        <v>91</v>
      </c>
      <c r="F38" s="89">
        <v>2871</v>
      </c>
      <c r="G38" s="89">
        <v>0</v>
      </c>
      <c r="H38" s="89">
        <v>0</v>
      </c>
    </row>
    <row r="39" spans="1:8" ht="15">
      <c r="A39" s="37" t="s">
        <v>33</v>
      </c>
      <c r="B39" s="75" t="s">
        <v>18</v>
      </c>
      <c r="C39" s="65" t="s">
        <v>200</v>
      </c>
      <c r="D39" s="65" t="s">
        <v>20</v>
      </c>
      <c r="E39" s="65" t="s">
        <v>11</v>
      </c>
      <c r="F39" s="89">
        <v>2871</v>
      </c>
      <c r="G39" s="89">
        <v>0</v>
      </c>
      <c r="H39" s="89">
        <v>0</v>
      </c>
    </row>
    <row r="40" spans="1:8" ht="45">
      <c r="A40" s="113" t="s">
        <v>34</v>
      </c>
      <c r="B40" s="114" t="s">
        <v>296</v>
      </c>
      <c r="C40" s="115" t="s">
        <v>248</v>
      </c>
      <c r="D40" s="115"/>
      <c r="E40" s="115"/>
      <c r="F40" s="83">
        <v>368089</v>
      </c>
      <c r="G40" s="89">
        <v>0</v>
      </c>
      <c r="H40" s="89">
        <v>0</v>
      </c>
    </row>
    <row r="41" spans="1:8" ht="30">
      <c r="A41" s="113" t="s">
        <v>154</v>
      </c>
      <c r="B41" s="116" t="s">
        <v>246</v>
      </c>
      <c r="C41" s="115" t="s">
        <v>248</v>
      </c>
      <c r="D41" s="115" t="s">
        <v>78</v>
      </c>
      <c r="E41" s="115"/>
      <c r="F41" s="89">
        <v>83898</v>
      </c>
      <c r="G41" s="89">
        <v>0</v>
      </c>
      <c r="H41" s="89">
        <v>0</v>
      </c>
    </row>
    <row r="42" spans="1:8" ht="30">
      <c r="A42" s="113" t="s">
        <v>155</v>
      </c>
      <c r="B42" s="116" t="s">
        <v>79</v>
      </c>
      <c r="C42" s="115" t="s">
        <v>248</v>
      </c>
      <c r="D42" s="115" t="s">
        <v>80</v>
      </c>
      <c r="E42" s="115"/>
      <c r="F42" s="89">
        <v>83898</v>
      </c>
      <c r="G42" s="89">
        <v>0</v>
      </c>
      <c r="H42" s="89">
        <v>0</v>
      </c>
    </row>
    <row r="43" spans="1:8" ht="15">
      <c r="A43" s="113" t="s">
        <v>156</v>
      </c>
      <c r="B43" s="117" t="s">
        <v>90</v>
      </c>
      <c r="C43" s="115" t="s">
        <v>248</v>
      </c>
      <c r="D43" s="115" t="s">
        <v>80</v>
      </c>
      <c r="E43" s="115" t="s">
        <v>91</v>
      </c>
      <c r="F43" s="89">
        <v>83898</v>
      </c>
      <c r="G43" s="89">
        <v>0</v>
      </c>
      <c r="H43" s="89">
        <v>0</v>
      </c>
    </row>
    <row r="44" spans="1:8" ht="15">
      <c r="A44" s="113" t="s">
        <v>157</v>
      </c>
      <c r="B44" s="114" t="s">
        <v>18</v>
      </c>
      <c r="C44" s="115" t="s">
        <v>248</v>
      </c>
      <c r="D44" s="115" t="s">
        <v>80</v>
      </c>
      <c r="E44" s="115" t="s">
        <v>11</v>
      </c>
      <c r="F44" s="89">
        <v>83898</v>
      </c>
      <c r="G44" s="89">
        <v>0</v>
      </c>
      <c r="H44" s="89">
        <v>0</v>
      </c>
    </row>
    <row r="45" spans="1:8" ht="15">
      <c r="A45" s="37" t="s">
        <v>158</v>
      </c>
      <c r="B45" s="118" t="s">
        <v>250</v>
      </c>
      <c r="C45" s="111" t="s">
        <v>248</v>
      </c>
      <c r="D45" s="111" t="s">
        <v>7</v>
      </c>
      <c r="E45" s="111"/>
      <c r="F45" s="89">
        <v>284191</v>
      </c>
      <c r="G45" s="89">
        <v>0</v>
      </c>
      <c r="H45" s="89">
        <v>0</v>
      </c>
    </row>
    <row r="46" spans="1:8" ht="15">
      <c r="A46" s="37" t="s">
        <v>35</v>
      </c>
      <c r="B46" s="118" t="s">
        <v>251</v>
      </c>
      <c r="C46" s="111" t="s">
        <v>248</v>
      </c>
      <c r="D46" s="111" t="s">
        <v>20</v>
      </c>
      <c r="E46" s="111"/>
      <c r="F46" s="89">
        <v>284191</v>
      </c>
      <c r="G46" s="89">
        <v>0</v>
      </c>
      <c r="H46" s="89">
        <v>0</v>
      </c>
    </row>
    <row r="47" spans="1:8" ht="15">
      <c r="A47" s="37" t="s">
        <v>236</v>
      </c>
      <c r="B47" s="119" t="s">
        <v>90</v>
      </c>
      <c r="C47" s="111" t="s">
        <v>248</v>
      </c>
      <c r="D47" s="111" t="s">
        <v>20</v>
      </c>
      <c r="E47" s="111" t="s">
        <v>91</v>
      </c>
      <c r="F47" s="89">
        <v>284191</v>
      </c>
      <c r="G47" s="89">
        <v>0</v>
      </c>
      <c r="H47" s="89">
        <v>0</v>
      </c>
    </row>
    <row r="48" spans="1:8" ht="15">
      <c r="A48" s="37" t="s">
        <v>159</v>
      </c>
      <c r="B48" s="118" t="s">
        <v>18</v>
      </c>
      <c r="C48" s="111" t="s">
        <v>248</v>
      </c>
      <c r="D48" s="111" t="s">
        <v>20</v>
      </c>
      <c r="E48" s="111" t="s">
        <v>11</v>
      </c>
      <c r="F48" s="89">
        <v>284191</v>
      </c>
      <c r="G48" s="89">
        <v>0</v>
      </c>
      <c r="H48" s="89">
        <v>0</v>
      </c>
    </row>
    <row r="49" spans="1:8" ht="30">
      <c r="A49" s="37" t="s">
        <v>57</v>
      </c>
      <c r="B49" s="75" t="s">
        <v>252</v>
      </c>
      <c r="C49" s="112" t="s">
        <v>249</v>
      </c>
      <c r="D49" s="111"/>
      <c r="E49" s="111"/>
      <c r="F49" s="83">
        <v>847.5</v>
      </c>
      <c r="G49" s="89">
        <v>0</v>
      </c>
      <c r="H49" s="89">
        <v>0</v>
      </c>
    </row>
    <row r="50" spans="1:8" ht="30">
      <c r="A50" s="37" t="s">
        <v>160</v>
      </c>
      <c r="B50" s="78" t="s">
        <v>246</v>
      </c>
      <c r="C50" s="65" t="s">
        <v>249</v>
      </c>
      <c r="D50" s="65" t="s">
        <v>78</v>
      </c>
      <c r="E50" s="65"/>
      <c r="F50" s="89">
        <v>847.5</v>
      </c>
      <c r="G50" s="89">
        <v>0</v>
      </c>
      <c r="H50" s="89">
        <v>0</v>
      </c>
    </row>
    <row r="51" spans="1:8" ht="30">
      <c r="A51" s="37" t="s">
        <v>161</v>
      </c>
      <c r="B51" s="78" t="s">
        <v>79</v>
      </c>
      <c r="C51" s="65" t="s">
        <v>249</v>
      </c>
      <c r="D51" s="65" t="s">
        <v>80</v>
      </c>
      <c r="E51" s="65"/>
      <c r="F51" s="89">
        <v>847.5</v>
      </c>
      <c r="G51" s="89">
        <v>0</v>
      </c>
      <c r="H51" s="89">
        <v>0</v>
      </c>
    </row>
    <row r="52" spans="1:8" ht="15">
      <c r="A52" s="37" t="s">
        <v>51</v>
      </c>
      <c r="B52" s="77" t="s">
        <v>90</v>
      </c>
      <c r="C52" s="65" t="s">
        <v>249</v>
      </c>
      <c r="D52" s="65" t="s">
        <v>80</v>
      </c>
      <c r="E52" s="65" t="s">
        <v>91</v>
      </c>
      <c r="F52" s="89">
        <v>847.5</v>
      </c>
      <c r="G52" s="89">
        <v>0</v>
      </c>
      <c r="H52" s="89">
        <v>0</v>
      </c>
    </row>
    <row r="53" spans="1:8" ht="15">
      <c r="A53" s="37" t="s">
        <v>162</v>
      </c>
      <c r="B53" s="75" t="s">
        <v>18</v>
      </c>
      <c r="C53" s="65" t="s">
        <v>249</v>
      </c>
      <c r="D53" s="65" t="s">
        <v>80</v>
      </c>
      <c r="E53" s="65" t="s">
        <v>11</v>
      </c>
      <c r="F53" s="89">
        <v>847.5</v>
      </c>
      <c r="G53" s="89">
        <v>0</v>
      </c>
      <c r="H53" s="89">
        <v>0</v>
      </c>
    </row>
    <row r="54" spans="1:8" ht="30">
      <c r="A54" s="37" t="s">
        <v>60</v>
      </c>
      <c r="B54" s="84" t="s">
        <v>13</v>
      </c>
      <c r="C54" s="87" t="s">
        <v>206</v>
      </c>
      <c r="D54" s="87"/>
      <c r="E54" s="87"/>
      <c r="F54" s="88">
        <f>F55</f>
        <v>20724</v>
      </c>
      <c r="G54" s="88">
        <f aca="true" t="shared" si="4" ref="G54:H58">G55</f>
        <v>20724</v>
      </c>
      <c r="H54" s="88">
        <f t="shared" si="4"/>
        <v>20724</v>
      </c>
    </row>
    <row r="55" spans="1:8" ht="15">
      <c r="A55" s="37" t="s">
        <v>61</v>
      </c>
      <c r="B55" s="78" t="s">
        <v>3</v>
      </c>
      <c r="C55" s="65" t="s">
        <v>208</v>
      </c>
      <c r="D55" s="65"/>
      <c r="E55" s="87"/>
      <c r="F55" s="89">
        <f>F56</f>
        <v>20724</v>
      </c>
      <c r="G55" s="89">
        <f t="shared" si="4"/>
        <v>20724</v>
      </c>
      <c r="H55" s="89">
        <f t="shared" si="4"/>
        <v>20724</v>
      </c>
    </row>
    <row r="56" spans="1:8" ht="15">
      <c r="A56" s="37" t="s">
        <v>163</v>
      </c>
      <c r="B56" s="78" t="s">
        <v>6</v>
      </c>
      <c r="C56" s="65" t="s">
        <v>208</v>
      </c>
      <c r="D56" s="65" t="s">
        <v>7</v>
      </c>
      <c r="E56" s="65"/>
      <c r="F56" s="89">
        <f>F57</f>
        <v>20724</v>
      </c>
      <c r="G56" s="89">
        <f t="shared" si="4"/>
        <v>20724</v>
      </c>
      <c r="H56" s="89">
        <f t="shared" si="4"/>
        <v>20724</v>
      </c>
    </row>
    <row r="57" spans="1:8" ht="15">
      <c r="A57" s="37" t="s">
        <v>164</v>
      </c>
      <c r="B57" s="78" t="s">
        <v>21</v>
      </c>
      <c r="C57" s="65" t="s">
        <v>208</v>
      </c>
      <c r="D57" s="65" t="s">
        <v>20</v>
      </c>
      <c r="E57" s="65"/>
      <c r="F57" s="89">
        <f>F58</f>
        <v>20724</v>
      </c>
      <c r="G57" s="89">
        <f t="shared" si="4"/>
        <v>20724</v>
      </c>
      <c r="H57" s="89">
        <f t="shared" si="4"/>
        <v>20724</v>
      </c>
    </row>
    <row r="58" spans="1:8" ht="15">
      <c r="A58" s="37" t="s">
        <v>165</v>
      </c>
      <c r="B58" s="77" t="s">
        <v>42</v>
      </c>
      <c r="C58" s="65" t="s">
        <v>207</v>
      </c>
      <c r="D58" s="65" t="s">
        <v>20</v>
      </c>
      <c r="E58" s="65" t="s">
        <v>43</v>
      </c>
      <c r="F58" s="89">
        <f>F59</f>
        <v>20724</v>
      </c>
      <c r="G58" s="89">
        <f t="shared" si="4"/>
        <v>20724</v>
      </c>
      <c r="H58" s="89">
        <f t="shared" si="4"/>
        <v>20724</v>
      </c>
    </row>
    <row r="59" spans="1:8" ht="15">
      <c r="A59" s="37" t="s">
        <v>62</v>
      </c>
      <c r="B59" s="77" t="s">
        <v>47</v>
      </c>
      <c r="C59" s="65" t="s">
        <v>207</v>
      </c>
      <c r="D59" s="65" t="s">
        <v>20</v>
      </c>
      <c r="E59" s="65" t="s">
        <v>48</v>
      </c>
      <c r="F59" s="89">
        <f>'прил 6'!G119</f>
        <v>20724</v>
      </c>
      <c r="G59" s="89">
        <f>'прил 6'!H119</f>
        <v>20724</v>
      </c>
      <c r="H59" s="89">
        <f>'прил 6'!I119</f>
        <v>20724</v>
      </c>
    </row>
    <row r="60" spans="1:8" ht="60">
      <c r="A60" s="37" t="s">
        <v>166</v>
      </c>
      <c r="B60" s="90" t="s">
        <v>234</v>
      </c>
      <c r="C60" s="87" t="s">
        <v>197</v>
      </c>
      <c r="D60" s="87"/>
      <c r="E60" s="87"/>
      <c r="F60" s="88">
        <f>SUM(F61+F70+F75)</f>
        <v>165186.91</v>
      </c>
      <c r="G60" s="88">
        <f aca="true" t="shared" si="5" ref="G60:H68">G61</f>
        <v>38052</v>
      </c>
      <c r="H60" s="88">
        <f t="shared" si="5"/>
        <v>39955</v>
      </c>
    </row>
    <row r="61" spans="1:8" s="129" customFormat="1" ht="30">
      <c r="A61" s="126" t="s">
        <v>167</v>
      </c>
      <c r="B61" s="127" t="s">
        <v>23</v>
      </c>
      <c r="C61" s="126" t="s">
        <v>198</v>
      </c>
      <c r="D61" s="111"/>
      <c r="E61" s="111"/>
      <c r="F61" s="128">
        <f>SUM(F62+F66)</f>
        <v>146307.91</v>
      </c>
      <c r="G61" s="128">
        <f>G62+G66</f>
        <v>38052</v>
      </c>
      <c r="H61" s="128">
        <f>H62+H66</f>
        <v>39955</v>
      </c>
    </row>
    <row r="62" spans="1:8" s="129" customFormat="1" ht="60">
      <c r="A62" s="126" t="s">
        <v>168</v>
      </c>
      <c r="B62" s="127" t="s">
        <v>73</v>
      </c>
      <c r="C62" s="126" t="s">
        <v>198</v>
      </c>
      <c r="D62" s="111" t="s">
        <v>74</v>
      </c>
      <c r="E62" s="111"/>
      <c r="F62" s="128">
        <f aca="true" t="shared" si="6" ref="F62:F68">F63</f>
        <v>106659.91</v>
      </c>
      <c r="G62" s="128">
        <f t="shared" si="5"/>
        <v>0</v>
      </c>
      <c r="H62" s="128">
        <f t="shared" si="5"/>
        <v>0</v>
      </c>
    </row>
    <row r="63" spans="1:8" s="129" customFormat="1" ht="15">
      <c r="A63" s="126" t="s">
        <v>169</v>
      </c>
      <c r="B63" s="127" t="s">
        <v>122</v>
      </c>
      <c r="C63" s="126" t="s">
        <v>198</v>
      </c>
      <c r="D63" s="111" t="s">
        <v>123</v>
      </c>
      <c r="E63" s="111"/>
      <c r="F63" s="128">
        <f t="shared" si="6"/>
        <v>106659.91</v>
      </c>
      <c r="G63" s="128">
        <f t="shared" si="5"/>
        <v>0</v>
      </c>
      <c r="H63" s="128">
        <f t="shared" si="5"/>
        <v>0</v>
      </c>
    </row>
    <row r="64" spans="1:8" s="129" customFormat="1" ht="30">
      <c r="A64" s="126" t="s">
        <v>170</v>
      </c>
      <c r="B64" s="119" t="s">
        <v>53</v>
      </c>
      <c r="C64" s="126" t="s">
        <v>198</v>
      </c>
      <c r="D64" s="111" t="s">
        <v>123</v>
      </c>
      <c r="E64" s="111" t="s">
        <v>52</v>
      </c>
      <c r="F64" s="128">
        <f>SUM(F65)</f>
        <v>106659.91</v>
      </c>
      <c r="G64" s="128">
        <f t="shared" si="5"/>
        <v>0</v>
      </c>
      <c r="H64" s="128">
        <f t="shared" si="5"/>
        <v>0</v>
      </c>
    </row>
    <row r="65" spans="1:8" s="129" customFormat="1" ht="30">
      <c r="A65" s="126" t="s">
        <v>171</v>
      </c>
      <c r="B65" s="130" t="s">
        <v>24</v>
      </c>
      <c r="C65" s="126" t="s">
        <v>198</v>
      </c>
      <c r="D65" s="111" t="s">
        <v>123</v>
      </c>
      <c r="E65" s="111" t="s">
        <v>130</v>
      </c>
      <c r="F65" s="128">
        <f>'прил 6'!G61</f>
        <v>106659.91</v>
      </c>
      <c r="G65" s="128">
        <f>'прил 6'!H61</f>
        <v>0</v>
      </c>
      <c r="H65" s="128">
        <f>'прил 6'!I61</f>
        <v>0</v>
      </c>
    </row>
    <row r="66" spans="1:8" ht="30">
      <c r="A66" s="37" t="s">
        <v>172</v>
      </c>
      <c r="B66" s="78" t="s">
        <v>77</v>
      </c>
      <c r="C66" s="37" t="s">
        <v>198</v>
      </c>
      <c r="D66" s="65" t="s">
        <v>78</v>
      </c>
      <c r="E66" s="65"/>
      <c r="F66" s="89">
        <f t="shared" si="6"/>
        <v>39648</v>
      </c>
      <c r="G66" s="89">
        <f t="shared" si="5"/>
        <v>38052</v>
      </c>
      <c r="H66" s="89">
        <f t="shared" si="5"/>
        <v>39955</v>
      </c>
    </row>
    <row r="67" spans="1:8" ht="30">
      <c r="A67" s="37" t="s">
        <v>173</v>
      </c>
      <c r="B67" s="78" t="s">
        <v>79</v>
      </c>
      <c r="C67" s="37" t="s">
        <v>198</v>
      </c>
      <c r="D67" s="65" t="s">
        <v>80</v>
      </c>
      <c r="E67" s="65"/>
      <c r="F67" s="89">
        <f t="shared" si="6"/>
        <v>39648</v>
      </c>
      <c r="G67" s="89">
        <f t="shared" si="5"/>
        <v>38052</v>
      </c>
      <c r="H67" s="89">
        <f t="shared" si="5"/>
        <v>39955</v>
      </c>
    </row>
    <row r="68" spans="1:8" ht="30">
      <c r="A68" s="37" t="s">
        <v>174</v>
      </c>
      <c r="B68" s="77" t="s">
        <v>53</v>
      </c>
      <c r="C68" s="37" t="s">
        <v>198</v>
      </c>
      <c r="D68" s="65" t="s">
        <v>80</v>
      </c>
      <c r="E68" s="65" t="s">
        <v>52</v>
      </c>
      <c r="F68" s="89">
        <f t="shared" si="6"/>
        <v>39648</v>
      </c>
      <c r="G68" s="89">
        <f t="shared" si="5"/>
        <v>38052</v>
      </c>
      <c r="H68" s="89">
        <f t="shared" si="5"/>
        <v>39955</v>
      </c>
    </row>
    <row r="69" spans="1:8" ht="30">
      <c r="A69" s="37" t="s">
        <v>175</v>
      </c>
      <c r="B69" s="79" t="s">
        <v>24</v>
      </c>
      <c r="C69" s="37" t="s">
        <v>198</v>
      </c>
      <c r="D69" s="65" t="s">
        <v>80</v>
      </c>
      <c r="E69" s="65" t="s">
        <v>130</v>
      </c>
      <c r="F69" s="89">
        <v>39648</v>
      </c>
      <c r="G69" s="89">
        <f>'прил 6'!H63</f>
        <v>38052</v>
      </c>
      <c r="H69" s="89">
        <f>'прил 6'!I63</f>
        <v>39955</v>
      </c>
    </row>
    <row r="70" spans="1:8" s="133" customFormat="1" ht="30">
      <c r="A70" s="113" t="s">
        <v>176</v>
      </c>
      <c r="B70" s="131" t="s">
        <v>254</v>
      </c>
      <c r="C70" s="113" t="s">
        <v>253</v>
      </c>
      <c r="D70" s="115"/>
      <c r="E70" s="115"/>
      <c r="F70" s="132">
        <v>17980</v>
      </c>
      <c r="G70" s="132">
        <v>0</v>
      </c>
      <c r="H70" s="132">
        <v>0</v>
      </c>
    </row>
    <row r="71" spans="1:8" s="133" customFormat="1" ht="30">
      <c r="A71" s="113" t="s">
        <v>177</v>
      </c>
      <c r="B71" s="78" t="s">
        <v>77</v>
      </c>
      <c r="C71" s="113" t="s">
        <v>253</v>
      </c>
      <c r="D71" s="115" t="s">
        <v>78</v>
      </c>
      <c r="E71" s="115"/>
      <c r="F71" s="132">
        <v>17980</v>
      </c>
      <c r="G71" s="132">
        <v>0</v>
      </c>
      <c r="H71" s="132">
        <v>0</v>
      </c>
    </row>
    <row r="72" spans="1:8" s="133" customFormat="1" ht="30">
      <c r="A72" s="113" t="s">
        <v>178</v>
      </c>
      <c r="B72" s="78" t="s">
        <v>79</v>
      </c>
      <c r="C72" s="113" t="s">
        <v>253</v>
      </c>
      <c r="D72" s="115" t="s">
        <v>80</v>
      </c>
      <c r="E72" s="115"/>
      <c r="F72" s="132">
        <v>17980</v>
      </c>
      <c r="G72" s="132">
        <v>0</v>
      </c>
      <c r="H72" s="132">
        <v>0</v>
      </c>
    </row>
    <row r="73" spans="1:8" s="133" customFormat="1" ht="30">
      <c r="A73" s="113" t="s">
        <v>179</v>
      </c>
      <c r="B73" s="77" t="s">
        <v>53</v>
      </c>
      <c r="C73" s="113" t="s">
        <v>253</v>
      </c>
      <c r="D73" s="115" t="s">
        <v>80</v>
      </c>
      <c r="E73" s="115" t="s">
        <v>52</v>
      </c>
      <c r="F73" s="132">
        <v>17980</v>
      </c>
      <c r="G73" s="132">
        <v>0</v>
      </c>
      <c r="H73" s="132">
        <v>0</v>
      </c>
    </row>
    <row r="74" spans="1:8" s="133" customFormat="1" ht="15">
      <c r="A74" s="113" t="s">
        <v>180</v>
      </c>
      <c r="B74" s="79" t="s">
        <v>297</v>
      </c>
      <c r="C74" s="113" t="s">
        <v>253</v>
      </c>
      <c r="D74" s="115" t="s">
        <v>80</v>
      </c>
      <c r="E74" s="115" t="s">
        <v>130</v>
      </c>
      <c r="F74" s="132">
        <v>17980</v>
      </c>
      <c r="G74" s="132">
        <v>0</v>
      </c>
      <c r="H74" s="132">
        <v>0</v>
      </c>
    </row>
    <row r="75" spans="1:8" s="124" customFormat="1" ht="30">
      <c r="A75" s="120" t="s">
        <v>181</v>
      </c>
      <c r="B75" s="134" t="s">
        <v>255</v>
      </c>
      <c r="C75" s="120" t="s">
        <v>256</v>
      </c>
      <c r="D75" s="122"/>
      <c r="E75" s="122"/>
      <c r="F75" s="123">
        <v>899</v>
      </c>
      <c r="G75" s="132">
        <v>0</v>
      </c>
      <c r="H75" s="132">
        <v>0</v>
      </c>
    </row>
    <row r="76" spans="1:8" s="124" customFormat="1" ht="30">
      <c r="A76" s="120" t="s">
        <v>182</v>
      </c>
      <c r="B76" s="121" t="s">
        <v>77</v>
      </c>
      <c r="C76" s="120" t="s">
        <v>256</v>
      </c>
      <c r="D76" s="122" t="s">
        <v>78</v>
      </c>
      <c r="E76" s="122"/>
      <c r="F76" s="123">
        <v>899</v>
      </c>
      <c r="G76" s="132">
        <v>0</v>
      </c>
      <c r="H76" s="132">
        <v>0</v>
      </c>
    </row>
    <row r="77" spans="1:8" s="124" customFormat="1" ht="30">
      <c r="A77" s="120" t="s">
        <v>183</v>
      </c>
      <c r="B77" s="121" t="s">
        <v>79</v>
      </c>
      <c r="C77" s="120" t="s">
        <v>256</v>
      </c>
      <c r="D77" s="122" t="s">
        <v>80</v>
      </c>
      <c r="E77" s="122"/>
      <c r="F77" s="123">
        <v>899</v>
      </c>
      <c r="G77" s="132">
        <v>0</v>
      </c>
      <c r="H77" s="132">
        <v>0</v>
      </c>
    </row>
    <row r="78" spans="1:8" s="124" customFormat="1" ht="30">
      <c r="A78" s="120" t="s">
        <v>184</v>
      </c>
      <c r="B78" s="125" t="s">
        <v>53</v>
      </c>
      <c r="C78" s="120" t="s">
        <v>256</v>
      </c>
      <c r="D78" s="122" t="s">
        <v>80</v>
      </c>
      <c r="E78" s="122" t="s">
        <v>52</v>
      </c>
      <c r="F78" s="123">
        <v>899</v>
      </c>
      <c r="G78" s="132">
        <v>0</v>
      </c>
      <c r="H78" s="132">
        <v>0</v>
      </c>
    </row>
    <row r="79" spans="1:8" s="124" customFormat="1" ht="15">
      <c r="A79" s="120" t="s">
        <v>185</v>
      </c>
      <c r="B79" s="153" t="s">
        <v>297</v>
      </c>
      <c r="C79" s="120" t="s">
        <v>256</v>
      </c>
      <c r="D79" s="122" t="s">
        <v>80</v>
      </c>
      <c r="E79" s="122" t="s">
        <v>130</v>
      </c>
      <c r="F79" s="123">
        <v>899</v>
      </c>
      <c r="G79" s="132">
        <v>0</v>
      </c>
      <c r="H79" s="132">
        <v>0</v>
      </c>
    </row>
    <row r="80" spans="1:8" ht="45">
      <c r="A80" s="37" t="s">
        <v>186</v>
      </c>
      <c r="B80" s="84" t="s">
        <v>235</v>
      </c>
      <c r="C80" s="82" t="s">
        <v>298</v>
      </c>
      <c r="D80" s="108"/>
      <c r="E80" s="87"/>
      <c r="F80" s="88">
        <f>F81</f>
        <v>79242</v>
      </c>
      <c r="G80" s="88">
        <f aca="true" t="shared" si="7" ref="G80:H84">G81</f>
        <v>67960</v>
      </c>
      <c r="H80" s="88">
        <f t="shared" si="7"/>
        <v>67960</v>
      </c>
    </row>
    <row r="81" spans="1:8" ht="15">
      <c r="A81" s="37" t="s">
        <v>187</v>
      </c>
      <c r="B81" s="78" t="s">
        <v>226</v>
      </c>
      <c r="C81" s="65" t="s">
        <v>225</v>
      </c>
      <c r="D81" s="65"/>
      <c r="E81" s="65"/>
      <c r="F81" s="89">
        <f>SUM(F86+F82)</f>
        <v>79242</v>
      </c>
      <c r="G81" s="89">
        <f t="shared" si="7"/>
        <v>67960</v>
      </c>
      <c r="H81" s="89">
        <f t="shared" si="7"/>
        <v>67960</v>
      </c>
    </row>
    <row r="82" spans="1:8" ht="30">
      <c r="A82" s="37" t="s">
        <v>188</v>
      </c>
      <c r="B82" s="78" t="s">
        <v>77</v>
      </c>
      <c r="C82" s="65" t="s">
        <v>225</v>
      </c>
      <c r="D82" s="65" t="s">
        <v>78</v>
      </c>
      <c r="E82" s="65"/>
      <c r="F82" s="89">
        <f>F83</f>
        <v>72050</v>
      </c>
      <c r="G82" s="89">
        <f t="shared" si="7"/>
        <v>67960</v>
      </c>
      <c r="H82" s="89">
        <f t="shared" si="7"/>
        <v>67960</v>
      </c>
    </row>
    <row r="83" spans="1:8" ht="30">
      <c r="A83" s="37" t="s">
        <v>189</v>
      </c>
      <c r="B83" s="78" t="s">
        <v>79</v>
      </c>
      <c r="C83" s="65" t="s">
        <v>225</v>
      </c>
      <c r="D83" s="65" t="s">
        <v>80</v>
      </c>
      <c r="E83" s="65"/>
      <c r="F83" s="89">
        <f>F84</f>
        <v>72050</v>
      </c>
      <c r="G83" s="89">
        <f t="shared" si="7"/>
        <v>67960</v>
      </c>
      <c r="H83" s="89">
        <f t="shared" si="7"/>
        <v>67960</v>
      </c>
    </row>
    <row r="84" spans="1:8" ht="15">
      <c r="A84" s="37" t="s">
        <v>190</v>
      </c>
      <c r="B84" s="77" t="s">
        <v>111</v>
      </c>
      <c r="C84" s="65" t="s">
        <v>225</v>
      </c>
      <c r="D84" s="65" t="s">
        <v>80</v>
      </c>
      <c r="E84" s="65" t="s">
        <v>112</v>
      </c>
      <c r="F84" s="89">
        <f>F85</f>
        <v>72050</v>
      </c>
      <c r="G84" s="89">
        <f t="shared" si="7"/>
        <v>67960</v>
      </c>
      <c r="H84" s="89">
        <f t="shared" si="7"/>
        <v>67960</v>
      </c>
    </row>
    <row r="85" spans="1:8" ht="15">
      <c r="A85" s="37" t="s">
        <v>191</v>
      </c>
      <c r="B85" s="77" t="s">
        <v>40</v>
      </c>
      <c r="C85" s="65" t="s">
        <v>225</v>
      </c>
      <c r="D85" s="65" t="s">
        <v>80</v>
      </c>
      <c r="E85" s="65" t="s">
        <v>113</v>
      </c>
      <c r="F85" s="89">
        <v>72050</v>
      </c>
      <c r="G85" s="89">
        <f>'[1]прил 6'!H71</f>
        <v>67960</v>
      </c>
      <c r="H85" s="89">
        <f>'[1]прил 6'!I71</f>
        <v>67960</v>
      </c>
    </row>
    <row r="86" spans="1:8" s="124" customFormat="1" ht="15">
      <c r="A86" s="120" t="s">
        <v>192</v>
      </c>
      <c r="B86" s="145" t="s">
        <v>261</v>
      </c>
      <c r="C86" s="65" t="s">
        <v>225</v>
      </c>
      <c r="D86" s="139" t="s">
        <v>260</v>
      </c>
      <c r="E86" s="140"/>
      <c r="F86" s="141">
        <f>SUM(F88)</f>
        <v>7192</v>
      </c>
      <c r="G86" s="141">
        <v>0</v>
      </c>
      <c r="H86" s="141">
        <v>0</v>
      </c>
    </row>
    <row r="87" spans="1:8" s="124" customFormat="1" ht="15">
      <c r="A87" s="120" t="s">
        <v>193</v>
      </c>
      <c r="B87" s="144" t="s">
        <v>259</v>
      </c>
      <c r="C87" s="65" t="s">
        <v>225</v>
      </c>
      <c r="D87" s="139" t="s">
        <v>258</v>
      </c>
      <c r="E87" s="140"/>
      <c r="F87" s="141">
        <f>SUM(F89)</f>
        <v>7192</v>
      </c>
      <c r="G87" s="141">
        <v>0</v>
      </c>
      <c r="H87" s="141">
        <v>0</v>
      </c>
    </row>
    <row r="88" spans="1:8" ht="15">
      <c r="A88" s="37" t="s">
        <v>215</v>
      </c>
      <c r="B88" s="77" t="s">
        <v>111</v>
      </c>
      <c r="C88" s="65" t="s">
        <v>225</v>
      </c>
      <c r="D88" s="139" t="s">
        <v>258</v>
      </c>
      <c r="E88" s="65" t="s">
        <v>112</v>
      </c>
      <c r="F88" s="89">
        <f>SUM(F89)</f>
        <v>7192</v>
      </c>
      <c r="G88" s="89">
        <v>0</v>
      </c>
      <c r="H88" s="89">
        <v>0</v>
      </c>
    </row>
    <row r="89" spans="1:8" ht="15">
      <c r="A89" s="37" t="s">
        <v>216</v>
      </c>
      <c r="B89" s="77" t="s">
        <v>40</v>
      </c>
      <c r="C89" s="65" t="s">
        <v>225</v>
      </c>
      <c r="D89" s="139" t="s">
        <v>258</v>
      </c>
      <c r="E89" s="65" t="s">
        <v>113</v>
      </c>
      <c r="F89" s="89">
        <v>7192</v>
      </c>
      <c r="G89" s="89">
        <v>0</v>
      </c>
      <c r="H89" s="89">
        <v>0</v>
      </c>
    </row>
    <row r="90" spans="1:8" ht="28.5">
      <c r="A90" s="37" t="s">
        <v>217</v>
      </c>
      <c r="B90" s="68" t="s">
        <v>237</v>
      </c>
      <c r="C90" s="82" t="s">
        <v>203</v>
      </c>
      <c r="D90" s="82"/>
      <c r="E90" s="82"/>
      <c r="F90" s="83">
        <f>F91</f>
        <v>873102</v>
      </c>
      <c r="G90" s="83">
        <f>G91</f>
        <v>889294.79</v>
      </c>
      <c r="H90" s="83">
        <f>H91</f>
        <v>889294.79</v>
      </c>
    </row>
    <row r="91" spans="1:8" ht="30">
      <c r="A91" s="37" t="s">
        <v>218</v>
      </c>
      <c r="B91" s="84" t="s">
        <v>12</v>
      </c>
      <c r="C91" s="82" t="s">
        <v>204</v>
      </c>
      <c r="D91" s="65"/>
      <c r="E91" s="65"/>
      <c r="F91" s="88">
        <f>F92</f>
        <v>873102</v>
      </c>
      <c r="G91" s="88">
        <f aca="true" t="shared" si="8" ref="G91:H95">G92</f>
        <v>889294.79</v>
      </c>
      <c r="H91" s="88">
        <f t="shared" si="8"/>
        <v>889294.79</v>
      </c>
    </row>
    <row r="92" spans="1:8" ht="30">
      <c r="A92" s="37" t="s">
        <v>219</v>
      </c>
      <c r="B92" s="78" t="s">
        <v>299</v>
      </c>
      <c r="C92" s="65" t="s">
        <v>205</v>
      </c>
      <c r="D92" s="65"/>
      <c r="E92" s="65"/>
      <c r="F92" s="89">
        <f>F93</f>
        <v>873102</v>
      </c>
      <c r="G92" s="89">
        <f t="shared" si="8"/>
        <v>889294.79</v>
      </c>
      <c r="H92" s="89">
        <f t="shared" si="8"/>
        <v>889294.79</v>
      </c>
    </row>
    <row r="93" spans="1:8" ht="30">
      <c r="A93" s="37" t="s">
        <v>220</v>
      </c>
      <c r="B93" s="78" t="s">
        <v>120</v>
      </c>
      <c r="C93" s="65" t="s">
        <v>205</v>
      </c>
      <c r="D93" s="65" t="s">
        <v>121</v>
      </c>
      <c r="E93" s="65"/>
      <c r="F93" s="89">
        <f>F94</f>
        <v>873102</v>
      </c>
      <c r="G93" s="89">
        <f t="shared" si="8"/>
        <v>889294.79</v>
      </c>
      <c r="H93" s="89">
        <f t="shared" si="8"/>
        <v>889294.79</v>
      </c>
    </row>
    <row r="94" spans="1:8" ht="15">
      <c r="A94" s="37" t="s">
        <v>221</v>
      </c>
      <c r="B94" s="78" t="s">
        <v>83</v>
      </c>
      <c r="C94" s="65" t="s">
        <v>205</v>
      </c>
      <c r="D94" s="65" t="s">
        <v>84</v>
      </c>
      <c r="E94" s="65"/>
      <c r="F94" s="89">
        <f>F95</f>
        <v>873102</v>
      </c>
      <c r="G94" s="89">
        <f t="shared" si="8"/>
        <v>889294.79</v>
      </c>
      <c r="H94" s="89">
        <f t="shared" si="8"/>
        <v>889294.79</v>
      </c>
    </row>
    <row r="95" spans="1:8" ht="15">
      <c r="A95" s="37" t="s">
        <v>222</v>
      </c>
      <c r="B95" s="77" t="s">
        <v>46</v>
      </c>
      <c r="C95" s="65" t="s">
        <v>205</v>
      </c>
      <c r="D95" s="65" t="s">
        <v>84</v>
      </c>
      <c r="E95" s="65" t="s">
        <v>87</v>
      </c>
      <c r="F95" s="89">
        <f>F96</f>
        <v>873102</v>
      </c>
      <c r="G95" s="89">
        <f t="shared" si="8"/>
        <v>889294.79</v>
      </c>
      <c r="H95" s="89">
        <f t="shared" si="8"/>
        <v>889294.79</v>
      </c>
    </row>
    <row r="96" spans="1:8" ht="15">
      <c r="A96" s="37" t="s">
        <v>223</v>
      </c>
      <c r="B96" s="77" t="s">
        <v>41</v>
      </c>
      <c r="C96" s="65" t="s">
        <v>205</v>
      </c>
      <c r="D96" s="65" t="s">
        <v>84</v>
      </c>
      <c r="E96" s="65" t="s">
        <v>88</v>
      </c>
      <c r="F96" s="89">
        <v>873102</v>
      </c>
      <c r="G96" s="89">
        <v>889294.79</v>
      </c>
      <c r="H96" s="89">
        <v>889294.79</v>
      </c>
    </row>
    <row r="97" spans="1:8" ht="30">
      <c r="A97" s="37" t="s">
        <v>224</v>
      </c>
      <c r="B97" s="84" t="s">
        <v>118</v>
      </c>
      <c r="C97" s="85" t="s">
        <v>239</v>
      </c>
      <c r="D97" s="85"/>
      <c r="E97" s="85"/>
      <c r="F97" s="86">
        <f>F98+F121+F134+L93+F135+F144+F116</f>
        <v>2108841.51</v>
      </c>
      <c r="G97" s="86">
        <f>G98+G121</f>
        <v>2209965</v>
      </c>
      <c r="H97" s="86">
        <f>H98+H121</f>
        <v>2315089.8</v>
      </c>
    </row>
    <row r="98" spans="1:8" ht="30">
      <c r="A98" s="37" t="s">
        <v>263</v>
      </c>
      <c r="B98" s="78" t="s">
        <v>116</v>
      </c>
      <c r="C98" s="65" t="s">
        <v>209</v>
      </c>
      <c r="D98" s="65" t="s">
        <v>71</v>
      </c>
      <c r="E98" s="91"/>
      <c r="F98" s="92">
        <f>F99+F104+F112+F108</f>
        <v>1959895.51</v>
      </c>
      <c r="G98" s="92">
        <f>G99+G104+G112</f>
        <v>2184965</v>
      </c>
      <c r="H98" s="92">
        <f>H99+H104+H112</f>
        <v>2290089.8</v>
      </c>
    </row>
    <row r="99" spans="1:8" ht="60">
      <c r="A99" s="37" t="s">
        <v>264</v>
      </c>
      <c r="B99" s="78" t="s">
        <v>73</v>
      </c>
      <c r="C99" s="65" t="s">
        <v>209</v>
      </c>
      <c r="D99" s="65" t="s">
        <v>74</v>
      </c>
      <c r="E99" s="91"/>
      <c r="F99" s="92">
        <f>SUM(F100)</f>
        <v>1530786</v>
      </c>
      <c r="G99" s="92">
        <f>G100</f>
        <v>1545598</v>
      </c>
      <c r="H99" s="92">
        <f>H100</f>
        <v>1571087.8</v>
      </c>
    </row>
    <row r="100" spans="1:8" ht="30">
      <c r="A100" s="37" t="s">
        <v>265</v>
      </c>
      <c r="B100" s="78" t="s">
        <v>75</v>
      </c>
      <c r="C100" s="65" t="s">
        <v>209</v>
      </c>
      <c r="D100" s="65" t="s">
        <v>76</v>
      </c>
      <c r="E100" s="91"/>
      <c r="F100" s="92">
        <f>SUM(F101)</f>
        <v>1530786</v>
      </c>
      <c r="G100" s="92">
        <v>1545598</v>
      </c>
      <c r="H100" s="92">
        <v>1571087.8</v>
      </c>
    </row>
    <row r="101" spans="1:8" ht="15">
      <c r="A101" s="37" t="s">
        <v>266</v>
      </c>
      <c r="B101" s="93" t="s">
        <v>72</v>
      </c>
      <c r="C101" s="65" t="s">
        <v>209</v>
      </c>
      <c r="D101" s="65" t="s">
        <v>76</v>
      </c>
      <c r="E101" s="91" t="s">
        <v>103</v>
      </c>
      <c r="F101" s="92">
        <f>SUM(F102:F103)</f>
        <v>1530786</v>
      </c>
      <c r="G101" s="92">
        <v>1545598</v>
      </c>
      <c r="H101" s="92">
        <v>1571087.8</v>
      </c>
    </row>
    <row r="102" spans="1:8" ht="30">
      <c r="A102" s="37" t="s">
        <v>267</v>
      </c>
      <c r="B102" s="94" t="s">
        <v>64</v>
      </c>
      <c r="C102" s="65" t="s">
        <v>209</v>
      </c>
      <c r="D102" s="65" t="s">
        <v>76</v>
      </c>
      <c r="E102" s="91" t="s">
        <v>104</v>
      </c>
      <c r="F102" s="92">
        <f>'прил 6'!G18</f>
        <v>283219</v>
      </c>
      <c r="G102" s="92">
        <f>'прил 6'!H18</f>
        <v>509796</v>
      </c>
      <c r="H102" s="92">
        <f>'прил 6'!I18</f>
        <v>535285.8</v>
      </c>
    </row>
    <row r="103" spans="1:8" ht="45">
      <c r="A103" s="37" t="s">
        <v>268</v>
      </c>
      <c r="B103" s="94" t="s">
        <v>65</v>
      </c>
      <c r="C103" s="65" t="s">
        <v>209</v>
      </c>
      <c r="D103" s="65" t="s">
        <v>76</v>
      </c>
      <c r="E103" s="91" t="s">
        <v>89</v>
      </c>
      <c r="F103" s="92">
        <v>1247567</v>
      </c>
      <c r="G103" s="92">
        <f>'прил 6'!H23</f>
        <v>1035802</v>
      </c>
      <c r="H103" s="92">
        <f>'прил 6'!I23</f>
        <v>1035802</v>
      </c>
    </row>
    <row r="104" spans="1:8" ht="25.5">
      <c r="A104" s="37" t="s">
        <v>269</v>
      </c>
      <c r="B104" s="40" t="s">
        <v>77</v>
      </c>
      <c r="C104" s="65" t="s">
        <v>209</v>
      </c>
      <c r="D104" s="65" t="s">
        <v>78</v>
      </c>
      <c r="E104" s="91"/>
      <c r="F104" s="92">
        <f aca="true" t="shared" si="9" ref="F104:H106">F105</f>
        <v>398141.51</v>
      </c>
      <c r="G104" s="92">
        <f t="shared" si="9"/>
        <v>608899</v>
      </c>
      <c r="H104" s="92">
        <f t="shared" si="9"/>
        <v>688534</v>
      </c>
    </row>
    <row r="105" spans="1:9" ht="25.5">
      <c r="A105" s="37" t="s">
        <v>270</v>
      </c>
      <c r="B105" s="40" t="s">
        <v>79</v>
      </c>
      <c r="C105" s="65" t="s">
        <v>209</v>
      </c>
      <c r="D105" s="65" t="s">
        <v>80</v>
      </c>
      <c r="E105" s="91"/>
      <c r="F105" s="92">
        <f t="shared" si="9"/>
        <v>398141.51</v>
      </c>
      <c r="G105" s="92">
        <f t="shared" si="9"/>
        <v>608899</v>
      </c>
      <c r="H105" s="92">
        <f t="shared" si="9"/>
        <v>688534</v>
      </c>
      <c r="I105" s="103"/>
    </row>
    <row r="106" spans="1:8" ht="15">
      <c r="A106" s="37" t="s">
        <v>271</v>
      </c>
      <c r="B106" s="94" t="s">
        <v>102</v>
      </c>
      <c r="C106" s="65" t="s">
        <v>209</v>
      </c>
      <c r="D106" s="65" t="s">
        <v>80</v>
      </c>
      <c r="E106" s="91" t="s">
        <v>103</v>
      </c>
      <c r="F106" s="92">
        <f t="shared" si="9"/>
        <v>398141.51</v>
      </c>
      <c r="G106" s="92">
        <f t="shared" si="9"/>
        <v>608899</v>
      </c>
      <c r="H106" s="92">
        <f t="shared" si="9"/>
        <v>688534</v>
      </c>
    </row>
    <row r="107" spans="1:8" ht="45">
      <c r="A107" s="37" t="s">
        <v>272</v>
      </c>
      <c r="B107" s="77" t="s">
        <v>65</v>
      </c>
      <c r="C107" s="65" t="s">
        <v>209</v>
      </c>
      <c r="D107" s="65" t="s">
        <v>80</v>
      </c>
      <c r="E107" s="91" t="s">
        <v>89</v>
      </c>
      <c r="F107" s="92">
        <v>398141.51</v>
      </c>
      <c r="G107" s="92">
        <f>'прил 6'!H25</f>
        <v>608899</v>
      </c>
      <c r="H107" s="92">
        <f>'прил 6'!I25</f>
        <v>688534</v>
      </c>
    </row>
    <row r="108" spans="1:8" s="124" customFormat="1" ht="15">
      <c r="A108" s="120" t="s">
        <v>273</v>
      </c>
      <c r="B108" s="145" t="s">
        <v>261</v>
      </c>
      <c r="C108" s="65" t="s">
        <v>209</v>
      </c>
      <c r="D108" s="139" t="s">
        <v>260</v>
      </c>
      <c r="E108" s="140"/>
      <c r="F108" s="141">
        <v>500</v>
      </c>
      <c r="G108" s="141"/>
      <c r="H108" s="141"/>
    </row>
    <row r="109" spans="1:8" s="124" customFormat="1" ht="15">
      <c r="A109" s="120" t="s">
        <v>274</v>
      </c>
      <c r="B109" s="144" t="s">
        <v>259</v>
      </c>
      <c r="C109" s="65" t="s">
        <v>209</v>
      </c>
      <c r="D109" s="139" t="s">
        <v>258</v>
      </c>
      <c r="E109" s="140"/>
      <c r="F109" s="141">
        <v>500</v>
      </c>
      <c r="G109" s="141"/>
      <c r="H109" s="141"/>
    </row>
    <row r="110" spans="1:8" s="124" customFormat="1" ht="15">
      <c r="A110" s="120" t="s">
        <v>275</v>
      </c>
      <c r="B110" s="142" t="s">
        <v>102</v>
      </c>
      <c r="C110" s="65" t="s">
        <v>209</v>
      </c>
      <c r="D110" s="139" t="s">
        <v>258</v>
      </c>
      <c r="E110" s="140" t="s">
        <v>103</v>
      </c>
      <c r="F110" s="141">
        <v>500</v>
      </c>
      <c r="G110" s="141"/>
      <c r="H110" s="141"/>
    </row>
    <row r="111" spans="1:8" s="124" customFormat="1" ht="45">
      <c r="A111" s="120" t="s">
        <v>276</v>
      </c>
      <c r="B111" s="143" t="s">
        <v>65</v>
      </c>
      <c r="C111" s="65" t="s">
        <v>209</v>
      </c>
      <c r="D111" s="139" t="s">
        <v>258</v>
      </c>
      <c r="E111" s="140" t="s">
        <v>89</v>
      </c>
      <c r="F111" s="141">
        <v>500</v>
      </c>
      <c r="G111" s="141"/>
      <c r="H111" s="141"/>
    </row>
    <row r="112" spans="1:8" s="148" customFormat="1" ht="15">
      <c r="A112" s="115" t="s">
        <v>74</v>
      </c>
      <c r="B112" s="116" t="s">
        <v>6</v>
      </c>
      <c r="C112" s="115" t="s">
        <v>209</v>
      </c>
      <c r="D112" s="115" t="s">
        <v>7</v>
      </c>
      <c r="E112" s="146"/>
      <c r="F112" s="147">
        <f>'прил 6'!G35</f>
        <v>30468</v>
      </c>
      <c r="G112" s="147">
        <f>'прил 6'!H35</f>
        <v>30468</v>
      </c>
      <c r="H112" s="147">
        <f>'прил 6'!I35</f>
        <v>30468</v>
      </c>
    </row>
    <row r="113" spans="1:8" s="148" customFormat="1" ht="15">
      <c r="A113" s="115" t="s">
        <v>277</v>
      </c>
      <c r="B113" s="116" t="s">
        <v>21</v>
      </c>
      <c r="C113" s="115" t="s">
        <v>209</v>
      </c>
      <c r="D113" s="115" t="s">
        <v>20</v>
      </c>
      <c r="E113" s="146"/>
      <c r="F113" s="147">
        <v>30468</v>
      </c>
      <c r="G113" s="147">
        <v>0</v>
      </c>
      <c r="H113" s="147">
        <v>0</v>
      </c>
    </row>
    <row r="114" spans="1:8" s="148" customFormat="1" ht="15">
      <c r="A114" s="115" t="s">
        <v>278</v>
      </c>
      <c r="B114" s="149" t="s">
        <v>102</v>
      </c>
      <c r="C114" s="115" t="s">
        <v>209</v>
      </c>
      <c r="D114" s="115" t="s">
        <v>20</v>
      </c>
      <c r="E114" s="146" t="s">
        <v>103</v>
      </c>
      <c r="F114" s="147">
        <v>30468</v>
      </c>
      <c r="G114" s="147">
        <v>0</v>
      </c>
      <c r="H114" s="147">
        <v>0</v>
      </c>
    </row>
    <row r="115" spans="1:8" s="148" customFormat="1" ht="15">
      <c r="A115" s="115" t="s">
        <v>279</v>
      </c>
      <c r="B115" s="151" t="s">
        <v>5</v>
      </c>
      <c r="C115" s="115" t="s">
        <v>209</v>
      </c>
      <c r="D115" s="115" t="s">
        <v>20</v>
      </c>
      <c r="E115" s="146" t="s">
        <v>110</v>
      </c>
      <c r="F115" s="147">
        <v>30468</v>
      </c>
      <c r="G115" s="147">
        <v>0</v>
      </c>
      <c r="H115" s="147">
        <v>0</v>
      </c>
    </row>
    <row r="116" spans="1:8" s="148" customFormat="1" ht="45">
      <c r="A116" s="120" t="s">
        <v>280</v>
      </c>
      <c r="B116" s="125" t="s">
        <v>300</v>
      </c>
      <c r="C116" s="122" t="s">
        <v>257</v>
      </c>
      <c r="D116" s="122"/>
      <c r="E116" s="135"/>
      <c r="F116" s="136">
        <v>16500</v>
      </c>
      <c r="G116" s="136">
        <v>0</v>
      </c>
      <c r="H116" s="136">
        <v>0</v>
      </c>
    </row>
    <row r="117" spans="1:8" s="148" customFormat="1" ht="60">
      <c r="A117" s="120" t="s">
        <v>281</v>
      </c>
      <c r="B117" s="121" t="s">
        <v>73</v>
      </c>
      <c r="C117" s="122" t="s">
        <v>257</v>
      </c>
      <c r="D117" s="122" t="s">
        <v>74</v>
      </c>
      <c r="E117" s="135"/>
      <c r="F117" s="136">
        <v>16500</v>
      </c>
      <c r="G117" s="136">
        <v>0</v>
      </c>
      <c r="H117" s="136">
        <v>0</v>
      </c>
    </row>
    <row r="118" spans="1:8" s="148" customFormat="1" ht="30">
      <c r="A118" s="120" t="s">
        <v>282</v>
      </c>
      <c r="B118" s="121" t="s">
        <v>75</v>
      </c>
      <c r="C118" s="122" t="s">
        <v>257</v>
      </c>
      <c r="D118" s="122" t="s">
        <v>76</v>
      </c>
      <c r="E118" s="135"/>
      <c r="F118" s="136">
        <v>16500</v>
      </c>
      <c r="G118" s="136">
        <v>0</v>
      </c>
      <c r="H118" s="136">
        <v>0</v>
      </c>
    </row>
    <row r="119" spans="1:8" s="148" customFormat="1" ht="15">
      <c r="A119" s="120" t="s">
        <v>283</v>
      </c>
      <c r="B119" s="137" t="s">
        <v>72</v>
      </c>
      <c r="C119" s="122" t="s">
        <v>257</v>
      </c>
      <c r="D119" s="122" t="s">
        <v>76</v>
      </c>
      <c r="E119" s="135" t="s">
        <v>103</v>
      </c>
      <c r="F119" s="136">
        <v>16500</v>
      </c>
      <c r="G119" s="136">
        <v>0</v>
      </c>
      <c r="H119" s="136">
        <v>0</v>
      </c>
    </row>
    <row r="120" spans="1:8" s="148" customFormat="1" ht="45">
      <c r="A120" s="120" t="s">
        <v>284</v>
      </c>
      <c r="B120" s="138" t="s">
        <v>65</v>
      </c>
      <c r="C120" s="122" t="s">
        <v>257</v>
      </c>
      <c r="D120" s="122" t="s">
        <v>76</v>
      </c>
      <c r="E120" s="135" t="s">
        <v>89</v>
      </c>
      <c r="F120" s="136">
        <v>16500</v>
      </c>
      <c r="G120" s="136">
        <v>0</v>
      </c>
      <c r="H120" s="136">
        <v>0</v>
      </c>
    </row>
    <row r="121" spans="1:8" ht="15">
      <c r="A121" s="37" t="s">
        <v>285</v>
      </c>
      <c r="B121" s="78" t="s">
        <v>119</v>
      </c>
      <c r="C121" s="65" t="s">
        <v>194</v>
      </c>
      <c r="D121" s="65"/>
      <c r="E121" s="91"/>
      <c r="F121" s="92">
        <f>SUM(F126+F122)</f>
        <v>25000</v>
      </c>
      <c r="G121" s="92">
        <f aca="true" t="shared" si="10" ref="G121:H124">G122</f>
        <v>25000</v>
      </c>
      <c r="H121" s="92">
        <f t="shared" si="10"/>
        <v>25000</v>
      </c>
    </row>
    <row r="122" spans="1:8" ht="15">
      <c r="A122" s="37" t="s">
        <v>123</v>
      </c>
      <c r="B122" s="80" t="s">
        <v>81</v>
      </c>
      <c r="C122" s="65" t="s">
        <v>194</v>
      </c>
      <c r="D122" s="65" t="s">
        <v>82</v>
      </c>
      <c r="E122" s="91"/>
      <c r="F122" s="92">
        <f>F123</f>
        <v>0</v>
      </c>
      <c r="G122" s="92">
        <f t="shared" si="10"/>
        <v>25000</v>
      </c>
      <c r="H122" s="92">
        <f t="shared" si="10"/>
        <v>25000</v>
      </c>
    </row>
    <row r="123" spans="1:8" ht="15">
      <c r="A123" s="37" t="s">
        <v>286</v>
      </c>
      <c r="B123" s="81" t="s">
        <v>0</v>
      </c>
      <c r="C123" s="65" t="s">
        <v>194</v>
      </c>
      <c r="D123" s="65" t="s">
        <v>19</v>
      </c>
      <c r="E123" s="91"/>
      <c r="F123" s="92">
        <f>F124</f>
        <v>0</v>
      </c>
      <c r="G123" s="92">
        <f>G124</f>
        <v>25000</v>
      </c>
      <c r="H123" s="92">
        <f>H124</f>
        <v>25000</v>
      </c>
    </row>
    <row r="124" spans="1:8" ht="15">
      <c r="A124" s="37" t="s">
        <v>287</v>
      </c>
      <c r="B124" s="93" t="s">
        <v>72</v>
      </c>
      <c r="C124" s="65" t="s">
        <v>194</v>
      </c>
      <c r="D124" s="65" t="s">
        <v>19</v>
      </c>
      <c r="E124" s="91" t="s">
        <v>103</v>
      </c>
      <c r="F124" s="92">
        <f>F125</f>
        <v>0</v>
      </c>
      <c r="G124" s="92">
        <f t="shared" si="10"/>
        <v>25000</v>
      </c>
      <c r="H124" s="92">
        <f t="shared" si="10"/>
        <v>25000</v>
      </c>
    </row>
    <row r="125" spans="1:8" ht="15">
      <c r="A125" s="37" t="s">
        <v>288</v>
      </c>
      <c r="B125" s="95" t="s">
        <v>126</v>
      </c>
      <c r="C125" s="65" t="s">
        <v>194</v>
      </c>
      <c r="D125" s="65" t="s">
        <v>19</v>
      </c>
      <c r="E125" s="91" t="s">
        <v>44</v>
      </c>
      <c r="F125" s="92">
        <f>'прил 6'!G39</f>
        <v>0</v>
      </c>
      <c r="G125" s="92">
        <f>'прил 6'!H39</f>
        <v>25000</v>
      </c>
      <c r="H125" s="92">
        <f>'прил 6'!I39</f>
        <v>25000</v>
      </c>
    </row>
    <row r="126" spans="1:8" ht="25.5">
      <c r="A126" s="37" t="s">
        <v>289</v>
      </c>
      <c r="B126" s="40" t="s">
        <v>77</v>
      </c>
      <c r="C126" s="65" t="s">
        <v>194</v>
      </c>
      <c r="D126" s="65" t="s">
        <v>78</v>
      </c>
      <c r="E126" s="91"/>
      <c r="F126" s="92">
        <f>SUM(F127)</f>
        <v>25000</v>
      </c>
      <c r="G126" s="92">
        <v>0</v>
      </c>
      <c r="H126" s="92">
        <v>0</v>
      </c>
    </row>
    <row r="127" spans="1:8" ht="25.5">
      <c r="A127" s="37" t="s">
        <v>290</v>
      </c>
      <c r="B127" s="40" t="s">
        <v>79</v>
      </c>
      <c r="C127" s="65" t="s">
        <v>194</v>
      </c>
      <c r="D127" s="65" t="s">
        <v>80</v>
      </c>
      <c r="E127" s="91"/>
      <c r="F127" s="92">
        <f>SUM(F128)</f>
        <v>25000</v>
      </c>
      <c r="G127" s="92">
        <v>0</v>
      </c>
      <c r="H127" s="92">
        <v>0</v>
      </c>
    </row>
    <row r="128" spans="1:8" ht="15">
      <c r="A128" s="37" t="s">
        <v>291</v>
      </c>
      <c r="B128" s="77" t="s">
        <v>111</v>
      </c>
      <c r="C128" s="65" t="s">
        <v>194</v>
      </c>
      <c r="D128" s="65" t="s">
        <v>80</v>
      </c>
      <c r="E128" s="91" t="s">
        <v>112</v>
      </c>
      <c r="F128" s="92">
        <f>SUM(F129)</f>
        <v>25000</v>
      </c>
      <c r="G128" s="92">
        <v>0</v>
      </c>
      <c r="H128" s="92">
        <v>0</v>
      </c>
    </row>
    <row r="129" spans="1:8" ht="15">
      <c r="A129" s="37" t="s">
        <v>292</v>
      </c>
      <c r="B129" s="77" t="s">
        <v>40</v>
      </c>
      <c r="C129" s="65" t="s">
        <v>194</v>
      </c>
      <c r="D129" s="65" t="s">
        <v>80</v>
      </c>
      <c r="E129" s="91" t="s">
        <v>113</v>
      </c>
      <c r="F129" s="92">
        <v>25000</v>
      </c>
      <c r="G129" s="92">
        <v>0</v>
      </c>
      <c r="H129" s="92">
        <v>0</v>
      </c>
    </row>
    <row r="130" spans="1:8" ht="15">
      <c r="A130" s="37" t="s">
        <v>293</v>
      </c>
      <c r="B130" s="81" t="s">
        <v>242</v>
      </c>
      <c r="C130" s="65" t="s">
        <v>240</v>
      </c>
      <c r="D130" s="65"/>
      <c r="E130" s="91"/>
      <c r="F130" s="92"/>
      <c r="G130" s="92"/>
      <c r="H130" s="92"/>
    </row>
    <row r="131" spans="1:8" ht="15">
      <c r="A131" s="37" t="s">
        <v>294</v>
      </c>
      <c r="B131" s="80" t="s">
        <v>81</v>
      </c>
      <c r="C131" s="65" t="s">
        <v>240</v>
      </c>
      <c r="D131" s="65" t="s">
        <v>82</v>
      </c>
      <c r="E131" s="91"/>
      <c r="F131" s="92">
        <v>55861</v>
      </c>
      <c r="G131" s="92"/>
      <c r="H131" s="92"/>
    </row>
    <row r="132" spans="1:8" ht="15">
      <c r="A132" s="37" t="s">
        <v>76</v>
      </c>
      <c r="B132" s="152" t="s">
        <v>262</v>
      </c>
      <c r="C132" s="65" t="s">
        <v>240</v>
      </c>
      <c r="D132" s="65" t="s">
        <v>228</v>
      </c>
      <c r="E132" s="91"/>
      <c r="F132" s="92">
        <v>55861</v>
      </c>
      <c r="G132" s="92"/>
      <c r="H132" s="92"/>
    </row>
    <row r="133" spans="1:8" ht="15">
      <c r="A133" s="37" t="s">
        <v>307</v>
      </c>
      <c r="B133" s="93" t="s">
        <v>72</v>
      </c>
      <c r="C133" s="65" t="s">
        <v>240</v>
      </c>
      <c r="D133" s="65" t="s">
        <v>228</v>
      </c>
      <c r="E133" s="91" t="s">
        <v>103</v>
      </c>
      <c r="F133" s="92">
        <v>55861</v>
      </c>
      <c r="G133" s="92"/>
      <c r="H133" s="92"/>
    </row>
    <row r="134" spans="1:8" ht="15">
      <c r="A134" s="37" t="s">
        <v>308</v>
      </c>
      <c r="B134" s="150" t="s">
        <v>242</v>
      </c>
      <c r="C134" s="65" t="s">
        <v>240</v>
      </c>
      <c r="D134" s="65" t="s">
        <v>228</v>
      </c>
      <c r="E134" s="91" t="s">
        <v>227</v>
      </c>
      <c r="F134" s="92">
        <v>55861</v>
      </c>
      <c r="G134" s="92"/>
      <c r="H134" s="92"/>
    </row>
    <row r="135" spans="1:8" ht="60">
      <c r="A135" s="37" t="s">
        <v>309</v>
      </c>
      <c r="B135" s="78" t="s">
        <v>9</v>
      </c>
      <c r="C135" s="65" t="s">
        <v>238</v>
      </c>
      <c r="D135" s="65"/>
      <c r="E135" s="91"/>
      <c r="F135" s="92">
        <f>F136+F140</f>
        <v>48985</v>
      </c>
      <c r="G135" s="92">
        <f>G136+G140</f>
        <v>49586</v>
      </c>
      <c r="H135" s="92">
        <f>H136+H140</f>
        <v>0</v>
      </c>
    </row>
    <row r="136" spans="1:8" ht="60">
      <c r="A136" s="37" t="s">
        <v>310</v>
      </c>
      <c r="B136" s="78" t="s">
        <v>73</v>
      </c>
      <c r="C136" s="65" t="s">
        <v>238</v>
      </c>
      <c r="D136" s="65" t="s">
        <v>74</v>
      </c>
      <c r="E136" s="91"/>
      <c r="F136" s="96">
        <f>F137</f>
        <v>36857</v>
      </c>
      <c r="G136" s="96">
        <f>G137</f>
        <v>35545</v>
      </c>
      <c r="H136" s="96">
        <f>H137</f>
        <v>0</v>
      </c>
    </row>
    <row r="137" spans="1:8" ht="30">
      <c r="A137" s="37" t="s">
        <v>311</v>
      </c>
      <c r="B137" s="78" t="s">
        <v>75</v>
      </c>
      <c r="C137" s="65" t="s">
        <v>238</v>
      </c>
      <c r="D137" s="65" t="s">
        <v>76</v>
      </c>
      <c r="E137" s="96"/>
      <c r="F137" s="96">
        <v>36857</v>
      </c>
      <c r="G137" s="96">
        <v>35545</v>
      </c>
      <c r="H137" s="96">
        <v>0</v>
      </c>
    </row>
    <row r="138" spans="1:8" ht="15">
      <c r="A138" s="37" t="s">
        <v>312</v>
      </c>
      <c r="B138" s="78" t="s">
        <v>54</v>
      </c>
      <c r="C138" s="65" t="s">
        <v>238</v>
      </c>
      <c r="D138" s="65" t="s">
        <v>76</v>
      </c>
      <c r="E138" s="91" t="s">
        <v>49</v>
      </c>
      <c r="F138" s="96">
        <v>36857</v>
      </c>
      <c r="G138" s="96">
        <v>35545</v>
      </c>
      <c r="H138" s="96">
        <v>0</v>
      </c>
    </row>
    <row r="139" spans="1:8" ht="15">
      <c r="A139" s="37" t="s">
        <v>313</v>
      </c>
      <c r="B139" s="78" t="s">
        <v>8</v>
      </c>
      <c r="C139" s="65" t="s">
        <v>238</v>
      </c>
      <c r="D139" s="65" t="s">
        <v>76</v>
      </c>
      <c r="E139" s="91" t="s">
        <v>50</v>
      </c>
      <c r="F139" s="96">
        <v>36857</v>
      </c>
      <c r="G139" s="96">
        <v>35545</v>
      </c>
      <c r="H139" s="96">
        <v>0</v>
      </c>
    </row>
    <row r="140" spans="1:8" ht="30">
      <c r="A140" s="37" t="s">
        <v>314</v>
      </c>
      <c r="B140" s="78" t="s">
        <v>77</v>
      </c>
      <c r="C140" s="37">
        <v>2200051180</v>
      </c>
      <c r="D140" s="65" t="s">
        <v>78</v>
      </c>
      <c r="E140" s="91"/>
      <c r="F140" s="96">
        <f>F141</f>
        <v>12128</v>
      </c>
      <c r="G140" s="96">
        <f>G141</f>
        <v>14041</v>
      </c>
      <c r="H140" s="96">
        <f>H141</f>
        <v>0</v>
      </c>
    </row>
    <row r="141" spans="1:8" ht="30">
      <c r="A141" s="37" t="s">
        <v>315</v>
      </c>
      <c r="B141" s="78" t="s">
        <v>79</v>
      </c>
      <c r="C141" s="37">
        <v>2200051180</v>
      </c>
      <c r="D141" s="65" t="s">
        <v>80</v>
      </c>
      <c r="E141" s="96"/>
      <c r="F141" s="96">
        <v>12128</v>
      </c>
      <c r="G141" s="96">
        <v>14041</v>
      </c>
      <c r="H141" s="96">
        <v>0</v>
      </c>
    </row>
    <row r="142" spans="1:8" ht="15">
      <c r="A142" s="37" t="s">
        <v>316</v>
      </c>
      <c r="B142" s="78" t="s">
        <v>54</v>
      </c>
      <c r="C142" s="37">
        <v>2200051180</v>
      </c>
      <c r="D142" s="65" t="s">
        <v>80</v>
      </c>
      <c r="E142" s="91" t="s">
        <v>49</v>
      </c>
      <c r="F142" s="96">
        <v>12128</v>
      </c>
      <c r="G142" s="96">
        <v>14041</v>
      </c>
      <c r="H142" s="96">
        <v>0</v>
      </c>
    </row>
    <row r="143" spans="1:8" ht="15">
      <c r="A143" s="37" t="s">
        <v>317</v>
      </c>
      <c r="B143" s="78" t="s">
        <v>8</v>
      </c>
      <c r="C143" s="37">
        <v>2200051180</v>
      </c>
      <c r="D143" s="65" t="s">
        <v>80</v>
      </c>
      <c r="E143" s="91" t="s">
        <v>50</v>
      </c>
      <c r="F143" s="96">
        <v>12128</v>
      </c>
      <c r="G143" s="96">
        <v>14041</v>
      </c>
      <c r="H143" s="96">
        <v>0</v>
      </c>
    </row>
    <row r="144" spans="1:8" ht="60">
      <c r="A144" s="37" t="s">
        <v>318</v>
      </c>
      <c r="B144" s="97" t="s">
        <v>10</v>
      </c>
      <c r="C144" s="65" t="s">
        <v>195</v>
      </c>
      <c r="D144" s="65"/>
      <c r="E144" s="91"/>
      <c r="F144" s="92">
        <f>F145</f>
        <v>2600</v>
      </c>
      <c r="G144" s="92">
        <f aca="true" t="shared" si="11" ref="G144:H147">G145</f>
        <v>2600</v>
      </c>
      <c r="H144" s="92">
        <f t="shared" si="11"/>
        <v>2600</v>
      </c>
    </row>
    <row r="145" spans="1:8" ht="25.5">
      <c r="A145" s="37" t="s">
        <v>319</v>
      </c>
      <c r="B145" s="40" t="s">
        <v>77</v>
      </c>
      <c r="C145" s="65" t="s">
        <v>195</v>
      </c>
      <c r="D145" s="65" t="s">
        <v>78</v>
      </c>
      <c r="E145" s="91"/>
      <c r="F145" s="92">
        <f>F146</f>
        <v>2600</v>
      </c>
      <c r="G145" s="92">
        <f t="shared" si="11"/>
        <v>2600</v>
      </c>
      <c r="H145" s="92">
        <f t="shared" si="11"/>
        <v>2600</v>
      </c>
    </row>
    <row r="146" spans="1:8" ht="25.5">
      <c r="A146" s="37" t="s">
        <v>320</v>
      </c>
      <c r="B146" s="40" t="s">
        <v>79</v>
      </c>
      <c r="C146" s="65" t="s">
        <v>195</v>
      </c>
      <c r="D146" s="65" t="s">
        <v>80</v>
      </c>
      <c r="E146" s="91"/>
      <c r="F146" s="92">
        <f>F147</f>
        <v>2600</v>
      </c>
      <c r="G146" s="92">
        <f t="shared" si="11"/>
        <v>2600</v>
      </c>
      <c r="H146" s="92">
        <f t="shared" si="11"/>
        <v>2600</v>
      </c>
    </row>
    <row r="147" spans="1:8" ht="15">
      <c r="A147" s="37" t="s">
        <v>321</v>
      </c>
      <c r="B147" s="95" t="s">
        <v>72</v>
      </c>
      <c r="C147" s="65" t="s">
        <v>195</v>
      </c>
      <c r="D147" s="65" t="s">
        <v>80</v>
      </c>
      <c r="E147" s="91" t="s">
        <v>103</v>
      </c>
      <c r="F147" s="92">
        <f>F148</f>
        <v>2600</v>
      </c>
      <c r="G147" s="92">
        <f t="shared" si="11"/>
        <v>2600</v>
      </c>
      <c r="H147" s="92">
        <f t="shared" si="11"/>
        <v>2600</v>
      </c>
    </row>
    <row r="148" spans="1:8" ht="15">
      <c r="A148" s="37" t="s">
        <v>322</v>
      </c>
      <c r="B148" s="95" t="s">
        <v>39</v>
      </c>
      <c r="C148" s="65" t="s">
        <v>195</v>
      </c>
      <c r="D148" s="65" t="s">
        <v>80</v>
      </c>
      <c r="E148" s="91" t="s">
        <v>45</v>
      </c>
      <c r="F148" s="92">
        <v>2600</v>
      </c>
      <c r="G148" s="92">
        <v>2600</v>
      </c>
      <c r="H148" s="92">
        <v>2600</v>
      </c>
    </row>
    <row r="149" spans="1:8" ht="15">
      <c r="A149" s="37" t="s">
        <v>323</v>
      </c>
      <c r="B149" s="98" t="s">
        <v>127</v>
      </c>
      <c r="C149" s="99"/>
      <c r="D149" s="99"/>
      <c r="E149" s="99"/>
      <c r="F149" s="100">
        <f>'прил 6'!G120</f>
        <v>0</v>
      </c>
      <c r="G149" s="100">
        <v>120382</v>
      </c>
      <c r="H149" s="100">
        <v>242552</v>
      </c>
    </row>
    <row r="150" spans="1:8" s="62" customFormat="1" ht="15">
      <c r="A150" s="37" t="s">
        <v>324</v>
      </c>
      <c r="B150" s="101" t="s">
        <v>22</v>
      </c>
      <c r="C150" s="91"/>
      <c r="D150" s="91"/>
      <c r="E150" s="91"/>
      <c r="F150" s="102">
        <f>F14+F30+F54+F60+F81+F97+F90</f>
        <v>4870243.72</v>
      </c>
      <c r="G150" s="102">
        <f>G14+G30+G54+G60+G81+G97+G135+G144+G149+G90</f>
        <v>4692809.79</v>
      </c>
      <c r="H150" s="102">
        <f>H14+H30+H54+H60+H81+H97+H135+H144+H149+H90</f>
        <v>4938484.59</v>
      </c>
    </row>
    <row r="151" spans="1:6" s="62" customFormat="1" ht="12.75">
      <c r="A151" s="59"/>
      <c r="B151" s="63"/>
      <c r="C151" s="60"/>
      <c r="D151" s="60"/>
      <c r="E151" s="60"/>
      <c r="F151" s="61"/>
    </row>
    <row r="152" spans="1:6" s="62" customFormat="1" ht="12.75">
      <c r="A152" s="59"/>
      <c r="B152" s="63"/>
      <c r="C152" s="60"/>
      <c r="D152" s="60"/>
      <c r="E152" s="60"/>
      <c r="F152" s="61"/>
    </row>
    <row r="153" spans="1:6" s="62" customFormat="1" ht="12.75">
      <c r="A153" s="59"/>
      <c r="B153" s="63"/>
      <c r="C153" s="60"/>
      <c r="D153" s="60"/>
      <c r="E153" s="60"/>
      <c r="F153" s="61"/>
    </row>
    <row r="154" spans="1:6" s="62" customFormat="1" ht="12.75">
      <c r="A154" s="59"/>
      <c r="B154" s="63"/>
      <c r="C154" s="60"/>
      <c r="D154" s="60"/>
      <c r="E154" s="60"/>
      <c r="F154" s="61"/>
    </row>
    <row r="155" spans="1:6" s="62" customFormat="1" ht="12.75">
      <c r="A155" s="59"/>
      <c r="B155" s="63"/>
      <c r="C155" s="60"/>
      <c r="D155" s="60"/>
      <c r="E155" s="60"/>
      <c r="F155" s="61"/>
    </row>
    <row r="156" spans="1:6" s="62" customFormat="1" ht="12.75">
      <c r="A156" s="59"/>
      <c r="B156" s="63"/>
      <c r="C156" s="60"/>
      <c r="D156" s="60"/>
      <c r="E156" s="60"/>
      <c r="F156" s="61"/>
    </row>
    <row r="157" spans="1:6" s="62" customFormat="1" ht="12.75">
      <c r="A157" s="59"/>
      <c r="B157" s="63"/>
      <c r="C157" s="60"/>
      <c r="D157" s="60"/>
      <c r="E157" s="60"/>
      <c r="F157" s="61"/>
    </row>
    <row r="158" spans="1:6" s="62" customFormat="1" ht="12.75">
      <c r="A158" s="59"/>
      <c r="B158" s="63"/>
      <c r="C158" s="60"/>
      <c r="D158" s="60"/>
      <c r="E158" s="60"/>
      <c r="F158" s="61"/>
    </row>
    <row r="159" spans="1:6" s="62" customFormat="1" ht="12.75">
      <c r="A159" s="59"/>
      <c r="B159" s="63"/>
      <c r="C159" s="60"/>
      <c r="D159" s="60"/>
      <c r="E159" s="60"/>
      <c r="F159" s="61"/>
    </row>
    <row r="160" spans="1:6" s="62" customFormat="1" ht="12.75">
      <c r="A160" s="59"/>
      <c r="B160" s="63"/>
      <c r="C160" s="60"/>
      <c r="D160" s="60"/>
      <c r="E160" s="60"/>
      <c r="F160" s="61"/>
    </row>
    <row r="161" spans="1:6" s="62" customFormat="1" ht="12.75">
      <c r="A161" s="59"/>
      <c r="B161" s="63"/>
      <c r="C161" s="60"/>
      <c r="D161" s="60"/>
      <c r="E161" s="60"/>
      <c r="F161" s="61"/>
    </row>
    <row r="162" spans="1:6" s="62" customFormat="1" ht="12.75">
      <c r="A162" s="59"/>
      <c r="B162" s="63"/>
      <c r="C162" s="60"/>
      <c r="D162" s="60"/>
      <c r="E162" s="60"/>
      <c r="F162" s="61"/>
    </row>
    <row r="163" spans="1:6" s="62" customFormat="1" ht="12.75">
      <c r="A163" s="59"/>
      <c r="B163" s="63"/>
      <c r="C163" s="60"/>
      <c r="D163" s="60"/>
      <c r="E163" s="60"/>
      <c r="F163" s="61"/>
    </row>
    <row r="164" spans="1:6" s="62" customFormat="1" ht="12.75">
      <c r="A164" s="59"/>
      <c r="B164" s="63"/>
      <c r="C164" s="60"/>
      <c r="D164" s="60"/>
      <c r="E164" s="60"/>
      <c r="F164" s="61"/>
    </row>
    <row r="165" spans="1:6" s="62" customFormat="1" ht="12.75">
      <c r="A165" s="59"/>
      <c r="B165" s="63"/>
      <c r="C165" s="60"/>
      <c r="D165" s="60"/>
      <c r="E165" s="60"/>
      <c r="F165" s="61"/>
    </row>
    <row r="166" spans="1:6" s="62" customFormat="1" ht="12.75">
      <c r="A166" s="59"/>
      <c r="B166" s="63"/>
      <c r="C166" s="60"/>
      <c r="D166" s="60"/>
      <c r="E166" s="60"/>
      <c r="F166" s="61"/>
    </row>
    <row r="167" spans="1:6" s="62" customFormat="1" ht="12.75">
      <c r="A167" s="59"/>
      <c r="B167" s="63"/>
      <c r="C167" s="60"/>
      <c r="D167" s="60"/>
      <c r="E167" s="60"/>
      <c r="F167" s="61"/>
    </row>
    <row r="168" spans="1:6" s="62" customFormat="1" ht="12.75">
      <c r="A168" s="59"/>
      <c r="B168" s="63"/>
      <c r="C168" s="60"/>
      <c r="D168" s="60"/>
      <c r="E168" s="60"/>
      <c r="F168" s="61"/>
    </row>
  </sheetData>
  <sheetProtection/>
  <mergeCells count="3">
    <mergeCell ref="A7:H7"/>
    <mergeCell ref="A8:H8"/>
    <mergeCell ref="G2:H2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Ивановский</cp:lastModifiedBy>
  <cp:lastPrinted>2016-06-21T02:04:58Z</cp:lastPrinted>
  <dcterms:created xsi:type="dcterms:W3CDTF">2007-10-12T08:23:45Z</dcterms:created>
  <dcterms:modified xsi:type="dcterms:W3CDTF">2016-06-21T02:07:29Z</dcterms:modified>
  <cp:category/>
  <cp:version/>
  <cp:contentType/>
  <cp:contentStatus/>
</cp:coreProperties>
</file>